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Jonatan 24\Varios\Jonatan Libros, cursos y otros\Curso SCM\PRESENTACIONES EGCS08-26\"/>
    </mc:Choice>
  </mc:AlternateContent>
  <xr:revisionPtr revIDLastSave="0" documentId="13_ncr:1_{155E7331-0E86-4902-A1C0-CFE5DFF8B514}" xr6:coauthVersionLast="47" xr6:coauthVersionMax="47" xr10:uidLastSave="{00000000-0000-0000-0000-000000000000}"/>
  <bookViews>
    <workbookView xWindow="-108" yWindow="-108" windowWidth="23256" windowHeight="13896" activeTab="2" xr2:uid="{46958945-DF3D-4B2D-9FB3-48872071D16C}"/>
  </bookViews>
  <sheets>
    <sheet name="Ejercicio 1" sheetId="1" r:id="rId1"/>
    <sheet name="Ejercicio 2" sheetId="2" r:id="rId2"/>
    <sheet name="Ejercicio 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8" i="4" l="1"/>
  <c r="D30" i="4" s="1"/>
  <c r="C27" i="4"/>
  <c r="C26" i="4"/>
  <c r="C25" i="4"/>
  <c r="C24" i="4"/>
  <c r="D16" i="2"/>
  <c r="C16" i="2"/>
  <c r="B16" i="2"/>
  <c r="C22" i="2"/>
  <c r="B22" i="2"/>
  <c r="C18" i="2"/>
  <c r="B18" i="2"/>
  <c r="B17" i="2"/>
  <c r="D20" i="2"/>
  <c r="C19" i="2"/>
  <c r="C20" i="2" s="1"/>
  <c r="C21" i="2" s="1"/>
  <c r="C16" i="1"/>
  <c r="E16" i="1"/>
  <c r="D16" i="1"/>
  <c r="C29" i="4" l="1"/>
  <c r="D29" i="4"/>
  <c r="C30" i="4"/>
  <c r="C23" i="2"/>
  <c r="C24" i="2" s="1"/>
  <c r="C25" i="2" s="1"/>
  <c r="D23" i="2"/>
  <c r="D24" i="2" s="1"/>
  <c r="D25" i="2" s="1"/>
  <c r="B19" i="2"/>
  <c r="B20" i="2" s="1"/>
  <c r="B21" i="2" l="1"/>
  <c r="B24" i="2"/>
  <c r="B25" i="2" s="1"/>
</calcChain>
</file>

<file path=xl/sharedStrings.xml><?xml version="1.0" encoding="utf-8"?>
<sst xmlns="http://schemas.openxmlformats.org/spreadsheetml/2006/main" count="102" uniqueCount="95">
  <si>
    <t>A (Criterio de Evaluación)</t>
  </si>
  <si>
    <t>B (Peso %)</t>
  </si>
  <si>
    <t>C (Proveedor A - Bajo Precio)</t>
  </si>
  <si>
    <t>D (Proveedor B - Alta Calidad)</t>
  </si>
  <si>
    <t>E (Proveedor C - Balanceado)</t>
  </si>
  <si>
    <t>Precio Ofertado</t>
  </si>
  <si>
    <t>Calidad / Certificación ISO</t>
  </si>
  <si>
    <t>Cumplimiento OTIF Histórico</t>
  </si>
  <si>
    <t>Días de Crédito / Financiamiento</t>
  </si>
  <si>
    <t>PUNTAJE PONDERADO TOTAL</t>
  </si>
  <si>
    <t>Criterio / Variable</t>
  </si>
  <si>
    <t>Proveedor A (Bajo Precio)</t>
  </si>
  <si>
    <t>Proveedor B (Alta Calidad)</t>
  </si>
  <si>
    <t>Proveedor C (Balanceado)</t>
  </si>
  <si>
    <t>Precio Unitario ($ USD)</t>
  </si>
  <si>
    <r>
      <t xml:space="preserve">$10.00 / und </t>
    </r>
    <r>
      <rPr>
        <i/>
        <sz val="11"/>
        <color rgb="FF1F1F1F"/>
        <rFont val="Arial"/>
        <family val="2"/>
      </rPr>
      <t>(La oferta más barata)</t>
    </r>
  </si>
  <si>
    <r>
      <t xml:space="preserve">$15.00 / und </t>
    </r>
    <r>
      <rPr>
        <i/>
        <sz val="11"/>
        <color rgb="FF1F1F1F"/>
        <rFont val="Arial"/>
        <family val="2"/>
      </rPr>
      <t>(La oferta más costosa)</t>
    </r>
  </si>
  <si>
    <r>
      <t xml:space="preserve">$12.00 / und </t>
    </r>
    <r>
      <rPr>
        <i/>
        <sz val="11"/>
        <color rgb="FF1F1F1F"/>
        <rFont val="Arial"/>
        <family val="2"/>
      </rPr>
      <t>(Precio medio)</t>
    </r>
  </si>
  <si>
    <t>Calidad y Certificación</t>
  </si>
  <si>
    <t>Sin Certificación ISO (5% de defectos)</t>
  </si>
  <si>
    <t>ISO 9001 + ISO 14001 (&lt;0.1% defectos)</t>
  </si>
  <si>
    <t>ISO 9001 (0.5% de defectos)</t>
  </si>
  <si>
    <t>Desempeño Entrega (OTIF)</t>
  </si>
  <si>
    <t>70% Cumplimiento (15 días de demora)</t>
  </si>
  <si>
    <t>98% Cumplimiento (5 días de entrega)</t>
  </si>
  <si>
    <t>95% Cumplimiento (7 días de entrega)</t>
  </si>
  <si>
    <t>Términos de Pago (Crédito)</t>
  </si>
  <si>
    <t>0 días (Pago 100% al contado)</t>
  </si>
  <si>
    <t>30 días de crédito</t>
  </si>
  <si>
    <t>60 días de crédito</t>
  </si>
  <si>
    <t>Caso Real: Licitación de 1,000 unidades de Empaques Industriales</t>
  </si>
  <si>
    <t>Concepto de Costo (USD)</t>
  </si>
  <si>
    <t>Proveedor 1 (EXW)</t>
  </si>
  <si>
    <t>Proveedor 2 (FOB)</t>
  </si>
  <si>
    <t>Proveedor 3 (DDP Local)</t>
  </si>
  <si>
    <t>Costo Total Mercancía (1,000 unds)</t>
  </si>
  <si>
    <t>Flete de Recojo Local en Origen</t>
  </si>
  <si>
    <t>Flete Marítimo Internacional</t>
  </si>
  <si>
    <t>Seguro Internacional (0.5% CIF)</t>
  </si>
  <si>
    <t>Valor CIF Estimado</t>
  </si>
  <si>
    <t>Arancel Ad-Valorem (6% del CIF)</t>
  </si>
  <si>
    <t>Gastos de Despacho y Acomodo Local</t>
  </si>
  <si>
    <t>Ajuste Financiero por Días de Crédito</t>
  </si>
  <si>
    <r>
      <t>COSTO TOTAL PUESTO (</t>
    </r>
    <r>
      <rPr>
        <b/>
        <i/>
        <sz val="11"/>
        <color rgb="FF1F1F1F"/>
        <rFont val="Arial"/>
        <family val="2"/>
      </rPr>
      <t>LANDED COST</t>
    </r>
    <r>
      <rPr>
        <b/>
        <sz val="11"/>
        <color rgb="FF1F1F1F"/>
        <rFont val="Arial"/>
        <family val="2"/>
      </rPr>
      <t>)</t>
    </r>
  </si>
  <si>
    <t>COSTO REAL UNITARIO PUESTO ($/und)</t>
  </si>
  <si>
    <r>
      <t>Modelo de Puntuación Ponderada (</t>
    </r>
    <r>
      <rPr>
        <b/>
        <i/>
        <sz val="14"/>
        <color theme="1"/>
        <rFont val="Arial"/>
        <family val="2"/>
      </rPr>
      <t>Weighted Scoring Model</t>
    </r>
    <r>
      <rPr>
        <b/>
        <sz val="14"/>
        <color theme="1"/>
        <rFont val="Arial"/>
        <family val="2"/>
      </rPr>
      <t>)</t>
    </r>
  </si>
  <si>
    <t>Seguro</t>
  </si>
  <si>
    <t>Arancel Ad-Valorem</t>
  </si>
  <si>
    <t>Gastos Locales/Aduana</t>
  </si>
  <si>
    <t>Tasa de Costo de Capital</t>
  </si>
  <si>
    <t>Al contado</t>
  </si>
  <si>
    <t>Unidades a comprar</t>
  </si>
  <si>
    <t>Flete internacional</t>
  </si>
  <si>
    <t>Flete de recojo en origen</t>
  </si>
  <si>
    <t xml:space="preserve">Costo unitario Proveedor 1 (China) </t>
  </si>
  <si>
    <t>Costo unitario Proveedor 3 (Local)</t>
  </si>
  <si>
    <t>Costo unitario Proveedor 2 (China)</t>
  </si>
  <si>
    <r>
      <t>Homogeneización de Cotizaciones "Apple-to-Apple" (</t>
    </r>
    <r>
      <rPr>
        <b/>
        <i/>
        <sz val="14"/>
        <color theme="1"/>
        <rFont val="Arial"/>
        <family val="2"/>
      </rPr>
      <t>Landed Cost</t>
    </r>
    <r>
      <rPr>
        <b/>
        <sz val="14"/>
        <color theme="1"/>
        <rFont val="Arial"/>
        <family val="2"/>
      </rPr>
      <t>)</t>
    </r>
  </si>
  <si>
    <t>Contexto del Caso Comercial para Explicar en Clase</t>
  </si>
  <si>
    <t>Nuestra empresa necesita adquirir 1,000 unidades de empaques industriales para una nueva línea de producto. En la mesa de negociación interactúan dos partes con las siguientes condiciones comerciales:</t>
  </si>
  <si>
    <t>Posición del Comprador (Nuestra Empresa):</t>
  </si>
  <si>
    <t>Posición del Proveedor:</t>
  </si>
  <si>
    <t>Lección Clave sobre BATNA y ZOPA:</t>
  </si>
  <si>
    <r>
      <t>ZOPA Teórica:</t>
    </r>
    <r>
      <rPr>
        <sz val="11"/>
        <color rgb="FF1F1F1F"/>
        <rFont val="Arial"/>
        <family val="2"/>
      </rPr>
      <t xml:space="preserve"> Existe entre el piso del vendedor ($44.00) y el presupuesto del comprador ($50.00).</t>
    </r>
  </si>
  <si>
    <r>
      <t>ZOPA Real (Ajustada por BATNA):</t>
    </r>
    <r>
      <rPr>
        <sz val="11"/>
        <color rgb="FF1F1F1F"/>
        <rFont val="Arial"/>
        <family val="2"/>
      </rPr>
      <t xml:space="preserve"> Al contar con un BATNA sólido de $48.00, el comprador nunca aceptará pagar entre $48.01 y $50.00, porque preferirá irse con su Plan B. La ZOPA real se comprime al rango </t>
    </r>
    <r>
      <rPr>
        <b/>
        <sz val="11"/>
        <color rgb="FF1F1F1F"/>
        <rFont val="Arial"/>
        <family val="2"/>
      </rPr>
      <t>[$44.00 - $48.00 USD]</t>
    </r>
    <r>
      <rPr>
        <sz val="11"/>
        <color rgb="FF1F1F1F"/>
        <rFont val="Arial"/>
        <family val="2"/>
      </rPr>
      <t>, transfiriendo el poder de negociación al comprador.</t>
    </r>
  </si>
  <si>
    <t>Tabla en Formato Visual (Pestaña 3)</t>
  </si>
  <si>
    <t>Variable / Concepto</t>
  </si>
  <si>
    <t>Rol</t>
  </si>
  <si>
    <t>Valor USD</t>
  </si>
  <si>
    <t>Fórmula / Evaluación</t>
  </si>
  <si>
    <t>Presupuesto Máximo (Límite)</t>
  </si>
  <si>
    <t>Comprador</t>
  </si>
  <si>
    <t>Límite presupuestal interno</t>
  </si>
  <si>
    <t>BATNA (Plan B Homologado)</t>
  </si>
  <si>
    <t>Mejor alternativa fuera de la mesa</t>
  </si>
  <si>
    <t>Precio Target (Objetivo)</t>
  </si>
  <si>
    <t>Meta optimista de compra</t>
  </si>
  <si>
    <t>Precio de Salida (Cotización)</t>
  </si>
  <si>
    <t>Proveedor</t>
  </si>
  <si>
    <t>Oferta inicial del vendedor</t>
  </si>
  <si>
    <t>Precio Mínimo de Reserva (Piso)</t>
  </si>
  <si>
    <t>Costo límite del vendedor</t>
  </si>
  <si>
    <t>¿Existe ZOPA Teórica?</t>
  </si>
  <si>
    <t>Análisis</t>
  </si>
  <si>
    <t>ZOPA Real Ajustada por BATNA</t>
  </si>
  <si>
    <t>límite corporativo</t>
  </si>
  <si>
    <t>Presupuesto Máximo:</t>
  </si>
  <si>
    <t>Un proveedor secundario homologado que nos ofrece el mismo producto</t>
  </si>
  <si>
    <t>BATNA (Plan B):</t>
  </si>
  <si>
    <t>meta optimista deseada</t>
  </si>
  <si>
    <t>Precio Target:</t>
  </si>
  <si>
    <t>USD x uni</t>
  </si>
  <si>
    <t>Cotización Inicial:</t>
  </si>
  <si>
    <t>Precio Mínimo de Reserva:</t>
  </si>
  <si>
    <t>por debajo de esta cifra opera a pérdida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</si>
</sst>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9" formatCode="[$$-540A]#,##0.0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  <font>
      <i/>
      <sz val="11"/>
      <color rgb="FF1F1F1F"/>
      <name val="Arial"/>
      <family val="2"/>
    </font>
    <font>
      <b/>
      <i/>
      <sz val="11"/>
      <color rgb="FF1F1F1F"/>
      <name val="Arial"/>
      <family val="2"/>
    </font>
    <font>
      <sz val="11"/>
      <color theme="1"/>
      <name val="Arial"/>
      <family val="2"/>
    </font>
    <font>
      <b/>
      <sz val="9"/>
      <color rgb="FF1F1F1F"/>
      <name val="Arial"/>
      <family val="2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1" xfId="0" applyFont="1" applyBorder="1" applyAlignment="1">
      <alignment horizontal="left" vertical="center" indent="1" readingOrder="1"/>
    </xf>
    <xf numFmtId="0" fontId="3" fillId="0" borderId="2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left" vertical="center" indent="1" readingOrder="1"/>
    </xf>
    <xf numFmtId="9" fontId="2" fillId="0" borderId="2" xfId="0" applyNumberFormat="1" applyFont="1" applyBorder="1" applyAlignment="1">
      <alignment horizontal="center" vertical="center" readingOrder="1"/>
    </xf>
    <xf numFmtId="0" fontId="3" fillId="2" borderId="2" xfId="0" applyFont="1" applyFill="1" applyBorder="1" applyAlignment="1">
      <alignment horizontal="center" vertical="center" readingOrder="1"/>
    </xf>
    <xf numFmtId="0" fontId="3" fillId="2" borderId="2" xfId="0" applyFont="1" applyFill="1" applyBorder="1" applyAlignment="1">
      <alignment horizontal="center" vertical="center" readingOrder="1"/>
    </xf>
    <xf numFmtId="0" fontId="3" fillId="2" borderId="2" xfId="0" applyFont="1" applyFill="1" applyBorder="1" applyAlignment="1">
      <alignment horizontal="left" vertical="center" indent="1" readingOrder="1"/>
    </xf>
    <xf numFmtId="0" fontId="3" fillId="3" borderId="2" xfId="0" applyFont="1" applyFill="1" applyBorder="1" applyAlignment="1">
      <alignment horizontal="left" vertical="center" indent="1" readingOrder="1"/>
    </xf>
    <xf numFmtId="9" fontId="3" fillId="3" borderId="2" xfId="0" applyNumberFormat="1" applyFont="1" applyFill="1" applyBorder="1" applyAlignment="1">
      <alignment horizontal="center" vertical="center" readingOrder="1"/>
    </xf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0" fontId="7" fillId="3" borderId="2" xfId="0" applyFont="1" applyFill="1" applyBorder="1" applyAlignment="1">
      <alignment horizontal="center" vertical="center" readingOrder="1"/>
    </xf>
    <xf numFmtId="0" fontId="6" fillId="0" borderId="0" xfId="0" applyFont="1" applyAlignment="1">
      <alignment horizontal="left"/>
    </xf>
    <xf numFmtId="169" fontId="2" fillId="0" borderId="1" xfId="1" applyNumberFormat="1" applyFont="1" applyBorder="1" applyAlignment="1">
      <alignment horizontal="right" vertical="center" indent="1" readingOrder="1"/>
    </xf>
    <xf numFmtId="0" fontId="6" fillId="0" borderId="0" xfId="0" applyFont="1" applyAlignment="1">
      <alignment horizontal="left" vertical="center" indent="1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10" fontId="6" fillId="0" borderId="2" xfId="0" applyNumberFormat="1" applyFont="1" applyBorder="1" applyAlignment="1">
      <alignment horizontal="center"/>
    </xf>
    <xf numFmtId="9" fontId="6" fillId="0" borderId="2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indent="1" readingOrder="1"/>
    </xf>
    <xf numFmtId="0" fontId="3" fillId="2" borderId="1" xfId="0" applyFont="1" applyFill="1" applyBorder="1" applyAlignment="1">
      <alignment horizontal="right" vertical="center" indent="1" readingOrder="1"/>
    </xf>
    <xf numFmtId="0" fontId="3" fillId="3" borderId="1" xfId="0" applyFont="1" applyFill="1" applyBorder="1" applyAlignment="1">
      <alignment horizontal="left" vertical="center" indent="1" readingOrder="1"/>
    </xf>
    <xf numFmtId="169" fontId="3" fillId="3" borderId="1" xfId="1" applyNumberFormat="1" applyFont="1" applyFill="1" applyBorder="1" applyAlignment="1">
      <alignment horizontal="right" vertical="center" indent="1" readingOrder="1"/>
    </xf>
    <xf numFmtId="169" fontId="3" fillId="2" borderId="1" xfId="1" applyNumberFormat="1" applyFont="1" applyFill="1" applyBorder="1" applyAlignment="1">
      <alignment horizontal="right" vertical="center" indent="1" readingOrder="1"/>
    </xf>
    <xf numFmtId="0" fontId="3" fillId="0" borderId="0" xfId="0" applyFont="1" applyAlignment="1">
      <alignment vertical="center" readingOrder="1"/>
    </xf>
    <xf numFmtId="0" fontId="2" fillId="0" borderId="0" xfId="0" applyFont="1" applyAlignment="1">
      <alignment vertical="center" readingOrder="1"/>
    </xf>
    <xf numFmtId="0" fontId="3" fillId="0" borderId="0" xfId="0" applyFont="1" applyAlignment="1">
      <alignment horizontal="left" vertical="center" readingOrder="1"/>
    </xf>
    <xf numFmtId="0" fontId="2" fillId="0" borderId="0" xfId="0" applyFont="1" applyAlignment="1">
      <alignment horizontal="right" vertical="center" readingOrder="1"/>
    </xf>
    <xf numFmtId="0" fontId="4" fillId="0" borderId="0" xfId="0" applyFont="1" applyAlignment="1">
      <alignment horizontal="left" vertical="center" readingOrder="1"/>
    </xf>
    <xf numFmtId="0" fontId="2" fillId="0" borderId="0" xfId="0" applyFont="1" applyAlignment="1">
      <alignment horizontal="left" vertical="center" readingOrder="1"/>
    </xf>
    <xf numFmtId="0" fontId="3" fillId="0" borderId="0" xfId="0" applyFont="1" applyBorder="1" applyAlignment="1">
      <alignment horizontal="right" vertical="center" readingOrder="1"/>
    </xf>
    <xf numFmtId="0" fontId="2" fillId="0" borderId="0" xfId="0" applyFont="1" applyBorder="1" applyAlignment="1">
      <alignment horizontal="right" vertical="center" readingOrder="1"/>
    </xf>
    <xf numFmtId="0" fontId="2" fillId="0" borderId="0" xfId="0" applyFont="1" applyBorder="1" applyAlignment="1">
      <alignment horizontal="left" vertical="center" readingOrder="1"/>
    </xf>
    <xf numFmtId="0" fontId="3" fillId="2" borderId="2" xfId="0" applyFont="1" applyFill="1" applyBorder="1" applyAlignment="1">
      <alignment horizontal="left" vertical="center" readingOrder="1"/>
    </xf>
    <xf numFmtId="0" fontId="2" fillId="0" borderId="2" xfId="0" applyFont="1" applyBorder="1" applyAlignment="1">
      <alignment horizontal="left" vertical="center" readingOrder="1"/>
    </xf>
    <xf numFmtId="169" fontId="2" fillId="0" borderId="2" xfId="0" applyNumberFormat="1" applyFont="1" applyBorder="1" applyAlignment="1">
      <alignment horizontal="center" vertical="center" readingOrder="1"/>
    </xf>
    <xf numFmtId="0" fontId="6" fillId="0" borderId="0" xfId="0" applyFont="1" applyAlignment="1"/>
    <xf numFmtId="0" fontId="6" fillId="0" borderId="0" xfId="0" applyFont="1" applyAlignment="1">
      <alignment vertical="center" readingOrder="1"/>
    </xf>
    <xf numFmtId="0" fontId="6" fillId="0" borderId="0" xfId="0" applyFont="1" applyAlignment="1">
      <alignment horizontal="right" vertical="center" readingOrder="1"/>
    </xf>
    <xf numFmtId="169" fontId="6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833CD-DB60-40D0-A83F-CD6B9F1F12DC}">
  <dimension ref="A1:E16"/>
  <sheetViews>
    <sheetView workbookViewId="0">
      <selection activeCell="A5" sqref="A5:B5"/>
    </sheetView>
  </sheetViews>
  <sheetFormatPr baseColWidth="10" defaultRowHeight="13.8" x14ac:dyDescent="0.25"/>
  <cols>
    <col min="1" max="1" width="32.5546875" style="16" bestFit="1" customWidth="1"/>
    <col min="2" max="2" width="12.6640625" style="13" bestFit="1" customWidth="1"/>
    <col min="3" max="3" width="37.5546875" style="13" bestFit="1" customWidth="1"/>
    <col min="4" max="4" width="38.44140625" style="13" bestFit="1" customWidth="1"/>
    <col min="5" max="5" width="36.5546875" style="13" bestFit="1" customWidth="1"/>
    <col min="6" max="16384" width="11.5546875" style="11"/>
  </cols>
  <sheetData>
    <row r="1" spans="1:5" s="11" customFormat="1" ht="17.399999999999999" x14ac:dyDescent="0.3">
      <c r="A1" s="12" t="s">
        <v>45</v>
      </c>
      <c r="B1" s="13"/>
      <c r="C1" s="13"/>
      <c r="D1" s="13"/>
      <c r="E1" s="13"/>
    </row>
    <row r="2" spans="1:5" s="11" customFormat="1" ht="15" x14ac:dyDescent="0.25">
      <c r="A2" s="14" t="s">
        <v>30</v>
      </c>
      <c r="B2" s="13"/>
      <c r="C2" s="13"/>
      <c r="D2" s="13"/>
      <c r="E2" s="13"/>
    </row>
    <row r="4" spans="1:5" s="11" customFormat="1" x14ac:dyDescent="0.25">
      <c r="A4" s="6" t="s">
        <v>10</v>
      </c>
      <c r="B4" s="6"/>
      <c r="C4" s="7" t="s">
        <v>11</v>
      </c>
      <c r="D4" s="7" t="s">
        <v>12</v>
      </c>
      <c r="E4" s="7" t="s">
        <v>13</v>
      </c>
    </row>
    <row r="5" spans="1:5" s="11" customFormat="1" ht="14.4" x14ac:dyDescent="0.25">
      <c r="A5" s="2" t="s">
        <v>14</v>
      </c>
      <c r="B5" s="2"/>
      <c r="C5" s="3" t="s">
        <v>15</v>
      </c>
      <c r="D5" s="3" t="s">
        <v>16</v>
      </c>
      <c r="E5" s="3" t="s">
        <v>17</v>
      </c>
    </row>
    <row r="6" spans="1:5" s="11" customFormat="1" x14ac:dyDescent="0.25">
      <c r="A6" s="2" t="s">
        <v>18</v>
      </c>
      <c r="B6" s="2"/>
      <c r="C6" s="3" t="s">
        <v>19</v>
      </c>
      <c r="D6" s="3" t="s">
        <v>20</v>
      </c>
      <c r="E6" s="3" t="s">
        <v>21</v>
      </c>
    </row>
    <row r="7" spans="1:5" s="11" customFormat="1" x14ac:dyDescent="0.25">
      <c r="A7" s="2" t="s">
        <v>22</v>
      </c>
      <c r="B7" s="2"/>
      <c r="C7" s="3" t="s">
        <v>23</v>
      </c>
      <c r="D7" s="3" t="s">
        <v>24</v>
      </c>
      <c r="E7" s="3" t="s">
        <v>25</v>
      </c>
    </row>
    <row r="8" spans="1:5" s="11" customFormat="1" x14ac:dyDescent="0.25">
      <c r="A8" s="2" t="s">
        <v>26</v>
      </c>
      <c r="B8" s="2"/>
      <c r="C8" s="3" t="s">
        <v>27</v>
      </c>
      <c r="D8" s="3" t="s">
        <v>28</v>
      </c>
      <c r="E8" s="3" t="s">
        <v>29</v>
      </c>
    </row>
    <row r="11" spans="1:5" s="11" customFormat="1" x14ac:dyDescent="0.25">
      <c r="A11" s="8" t="s">
        <v>0</v>
      </c>
      <c r="B11" s="7" t="s">
        <v>1</v>
      </c>
      <c r="C11" s="7" t="s">
        <v>2</v>
      </c>
      <c r="D11" s="7" t="s">
        <v>3</v>
      </c>
      <c r="E11" s="7" t="s">
        <v>4</v>
      </c>
    </row>
    <row r="12" spans="1:5" s="11" customFormat="1" x14ac:dyDescent="0.25">
      <c r="A12" s="4" t="s">
        <v>5</v>
      </c>
      <c r="B12" s="5">
        <v>0.4</v>
      </c>
      <c r="C12" s="3">
        <v>10</v>
      </c>
      <c r="D12" s="3">
        <v>6</v>
      </c>
      <c r="E12" s="3">
        <v>8</v>
      </c>
    </row>
    <row r="13" spans="1:5" s="11" customFormat="1" x14ac:dyDescent="0.25">
      <c r="A13" s="4" t="s">
        <v>6</v>
      </c>
      <c r="B13" s="5">
        <v>0.3</v>
      </c>
      <c r="C13" s="3">
        <v>4</v>
      </c>
      <c r="D13" s="3">
        <v>10</v>
      </c>
      <c r="E13" s="3">
        <v>8</v>
      </c>
    </row>
    <row r="14" spans="1:5" s="11" customFormat="1" x14ac:dyDescent="0.25">
      <c r="A14" s="4" t="s">
        <v>7</v>
      </c>
      <c r="B14" s="5">
        <v>0.2</v>
      </c>
      <c r="C14" s="3">
        <v>6</v>
      </c>
      <c r="D14" s="3">
        <v>9</v>
      </c>
      <c r="E14" s="3">
        <v>9</v>
      </c>
    </row>
    <row r="15" spans="1:5" s="11" customFormat="1" x14ac:dyDescent="0.25">
      <c r="A15" s="4" t="s">
        <v>8</v>
      </c>
      <c r="B15" s="5">
        <v>0.1</v>
      </c>
      <c r="C15" s="3">
        <v>3</v>
      </c>
      <c r="D15" s="3">
        <v>8</v>
      </c>
      <c r="E15" s="3">
        <v>10</v>
      </c>
    </row>
    <row r="16" spans="1:5" s="11" customFormat="1" x14ac:dyDescent="0.25">
      <c r="A16" s="9" t="s">
        <v>9</v>
      </c>
      <c r="B16" s="10">
        <v>1</v>
      </c>
      <c r="C16" s="15">
        <f>SUMPRODUCT($B$12:$B$15, C12:C15)</f>
        <v>6.7</v>
      </c>
      <c r="D16" s="15">
        <f>SUMPRODUCT($B$12:$B$15, D12:D15)</f>
        <v>8</v>
      </c>
      <c r="E16" s="15">
        <f>SUMPRODUCT($B$12:$B$15, E12:E15)</f>
        <v>8.3999999999999986</v>
      </c>
    </row>
  </sheetData>
  <mergeCells count="5">
    <mergeCell ref="A4:B4"/>
    <mergeCell ref="A5:B5"/>
    <mergeCell ref="A6:B6"/>
    <mergeCell ref="A7:B7"/>
    <mergeCell ref="A8: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61A32-ECE7-41AA-8ED3-D25211320BC7}">
  <dimension ref="A1:D25"/>
  <sheetViews>
    <sheetView topLeftCell="A11" workbookViewId="0">
      <selection activeCell="B25" sqref="B25"/>
    </sheetView>
  </sheetViews>
  <sheetFormatPr baseColWidth="10" defaultRowHeight="13.8" x14ac:dyDescent="0.25"/>
  <cols>
    <col min="1" max="1" width="42.44140625" style="11" customWidth="1"/>
    <col min="2" max="2" width="20.44140625" style="11" bestFit="1" customWidth="1"/>
    <col min="3" max="3" width="20.109375" style="11" bestFit="1" customWidth="1"/>
    <col min="4" max="4" width="26" style="11" bestFit="1" customWidth="1"/>
    <col min="5" max="16384" width="11.5546875" style="11"/>
  </cols>
  <sheetData>
    <row r="1" spans="1:4" ht="17.399999999999999" x14ac:dyDescent="0.3">
      <c r="A1" s="12" t="s">
        <v>57</v>
      </c>
    </row>
    <row r="3" spans="1:4" x14ac:dyDescent="0.25">
      <c r="A3" s="19" t="s">
        <v>51</v>
      </c>
      <c r="B3" s="20">
        <v>1000</v>
      </c>
    </row>
    <row r="4" spans="1:4" x14ac:dyDescent="0.25">
      <c r="A4" s="19" t="s">
        <v>54</v>
      </c>
      <c r="B4" s="20">
        <v>40</v>
      </c>
      <c r="C4" s="13" t="s">
        <v>50</v>
      </c>
    </row>
    <row r="5" spans="1:4" x14ac:dyDescent="0.25">
      <c r="A5" s="19" t="s">
        <v>53</v>
      </c>
      <c r="B5" s="20">
        <v>500</v>
      </c>
      <c r="C5" s="13"/>
    </row>
    <row r="6" spans="1:4" x14ac:dyDescent="0.25">
      <c r="A6" s="19" t="s">
        <v>56</v>
      </c>
      <c r="B6" s="20">
        <v>45</v>
      </c>
      <c r="C6" s="13">
        <v>30</v>
      </c>
    </row>
    <row r="7" spans="1:4" x14ac:dyDescent="0.25">
      <c r="A7" s="19" t="s">
        <v>55</v>
      </c>
      <c r="B7" s="20">
        <v>52</v>
      </c>
      <c r="C7" s="13">
        <v>90</v>
      </c>
    </row>
    <row r="8" spans="1:4" x14ac:dyDescent="0.25">
      <c r="A8" s="19" t="s">
        <v>52</v>
      </c>
      <c r="B8" s="20">
        <v>3000</v>
      </c>
    </row>
    <row r="9" spans="1:4" x14ac:dyDescent="0.25">
      <c r="A9" s="19" t="s">
        <v>46</v>
      </c>
      <c r="B9" s="21">
        <v>5.0000000000000001E-3</v>
      </c>
    </row>
    <row r="10" spans="1:4" x14ac:dyDescent="0.25">
      <c r="A10" s="19" t="s">
        <v>47</v>
      </c>
      <c r="B10" s="22">
        <v>0.06</v>
      </c>
    </row>
    <row r="11" spans="1:4" x14ac:dyDescent="0.25">
      <c r="A11" s="19" t="s">
        <v>48</v>
      </c>
      <c r="B11" s="20">
        <v>800</v>
      </c>
    </row>
    <row r="12" spans="1:4" x14ac:dyDescent="0.25">
      <c r="A12" s="19" t="s">
        <v>49</v>
      </c>
      <c r="B12" s="21">
        <v>1.4999999999999999E-2</v>
      </c>
    </row>
    <row r="13" spans="1:4" x14ac:dyDescent="0.25">
      <c r="A13" s="18"/>
    </row>
    <row r="14" spans="1:4" ht="14.4" thickBot="1" x14ac:dyDescent="0.3"/>
    <row r="15" spans="1:4" ht="14.4" thickBot="1" x14ac:dyDescent="0.3">
      <c r="A15" s="23" t="s">
        <v>31</v>
      </c>
      <c r="B15" s="24" t="s">
        <v>32</v>
      </c>
      <c r="C15" s="24" t="s">
        <v>33</v>
      </c>
      <c r="D15" s="24" t="s">
        <v>34</v>
      </c>
    </row>
    <row r="16" spans="1:4" ht="14.4" thickBot="1" x14ac:dyDescent="0.3">
      <c r="A16" s="1" t="s">
        <v>35</v>
      </c>
      <c r="B16" s="17">
        <f>+B4*B3</f>
        <v>40000</v>
      </c>
      <c r="C16" s="17">
        <f>+B6*B3</f>
        <v>45000</v>
      </c>
      <c r="D16" s="17">
        <f>+B7*B3</f>
        <v>52000</v>
      </c>
    </row>
    <row r="17" spans="1:4" ht="14.4" thickBot="1" x14ac:dyDescent="0.3">
      <c r="A17" s="1" t="s">
        <v>36</v>
      </c>
      <c r="B17" s="17">
        <f>+B5</f>
        <v>500</v>
      </c>
      <c r="C17" s="17">
        <v>0</v>
      </c>
      <c r="D17" s="17">
        <v>0</v>
      </c>
    </row>
    <row r="18" spans="1:4" ht="14.4" thickBot="1" x14ac:dyDescent="0.3">
      <c r="A18" s="1" t="s">
        <v>37</v>
      </c>
      <c r="B18" s="17">
        <f>+B8</f>
        <v>3000</v>
      </c>
      <c r="C18" s="17">
        <f>+B8</f>
        <v>3000</v>
      </c>
      <c r="D18" s="17">
        <v>0</v>
      </c>
    </row>
    <row r="19" spans="1:4" ht="14.4" thickBot="1" x14ac:dyDescent="0.3">
      <c r="A19" s="1" t="s">
        <v>38</v>
      </c>
      <c r="B19" s="17">
        <f>(B16+B17+B18)*B9</f>
        <v>217.5</v>
      </c>
      <c r="C19" s="17">
        <f>(C16+C17+C18)*B9</f>
        <v>240</v>
      </c>
      <c r="D19" s="17">
        <v>0</v>
      </c>
    </row>
    <row r="20" spans="1:4" ht="14.4" thickBot="1" x14ac:dyDescent="0.3">
      <c r="A20" s="1" t="s">
        <v>39</v>
      </c>
      <c r="B20" s="17">
        <f>SUM(B16:B19)</f>
        <v>43717.5</v>
      </c>
      <c r="C20" s="17">
        <f t="shared" ref="C20" si="0">SUM(C16:C19)</f>
        <v>48240</v>
      </c>
      <c r="D20" s="17">
        <f>SUM(D16:D19)</f>
        <v>52000</v>
      </c>
    </row>
    <row r="21" spans="1:4" ht="14.4" thickBot="1" x14ac:dyDescent="0.3">
      <c r="A21" s="1" t="s">
        <v>40</v>
      </c>
      <c r="B21" s="17">
        <f>B20*B10</f>
        <v>2623.0499999999997</v>
      </c>
      <c r="C21" s="17">
        <f>C20*B10</f>
        <v>2894.4</v>
      </c>
      <c r="D21" s="17">
        <v>0</v>
      </c>
    </row>
    <row r="22" spans="1:4" ht="14.4" thickBot="1" x14ac:dyDescent="0.3">
      <c r="A22" s="1" t="s">
        <v>41</v>
      </c>
      <c r="B22" s="17">
        <f>+B11</f>
        <v>800</v>
      </c>
      <c r="C22" s="17">
        <f>+B11</f>
        <v>800</v>
      </c>
      <c r="D22" s="17">
        <v>0</v>
      </c>
    </row>
    <row r="23" spans="1:4" ht="14.4" thickBot="1" x14ac:dyDescent="0.3">
      <c r="A23" s="1" t="s">
        <v>42</v>
      </c>
      <c r="B23" s="17">
        <v>0</v>
      </c>
      <c r="C23" s="17">
        <f>-C16*(B12*1)</f>
        <v>-675</v>
      </c>
      <c r="D23" s="17">
        <f>-D16*(B12*3)</f>
        <v>-2340</v>
      </c>
    </row>
    <row r="24" spans="1:4" ht="14.4" thickBot="1" x14ac:dyDescent="0.3">
      <c r="A24" s="25" t="s">
        <v>43</v>
      </c>
      <c r="B24" s="26">
        <f>SUM(B20:B23)</f>
        <v>47140.55</v>
      </c>
      <c r="C24" s="26">
        <f>SUM(C20:C23)</f>
        <v>51259.4</v>
      </c>
      <c r="D24" s="26">
        <f>SUM(D20:D23)</f>
        <v>49660</v>
      </c>
    </row>
    <row r="25" spans="1:4" ht="14.4" thickBot="1" x14ac:dyDescent="0.3">
      <c r="A25" s="23" t="s">
        <v>44</v>
      </c>
      <c r="B25" s="27">
        <f>B24/1000</f>
        <v>47.140550000000005</v>
      </c>
      <c r="C25" s="27">
        <f t="shared" ref="C25:D25" si="1">C24/1000</f>
        <v>51.259399999999999</v>
      </c>
      <c r="D25" s="27">
        <f t="shared" si="1"/>
        <v>49.66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3F34A-9179-4939-8CBD-A4D961BC0E3E}">
  <dimension ref="A1:D38"/>
  <sheetViews>
    <sheetView tabSelected="1" workbookViewId="0"/>
  </sheetViews>
  <sheetFormatPr baseColWidth="10" defaultRowHeight="13.8" x14ac:dyDescent="0.25"/>
  <cols>
    <col min="1" max="1" width="31.6640625" style="11" customWidth="1"/>
    <col min="2" max="2" width="11.5546875" style="11"/>
    <col min="3" max="3" width="20.21875" style="11" customWidth="1"/>
    <col min="4" max="4" width="31.6640625" style="11" customWidth="1"/>
    <col min="5" max="16384" width="11.5546875" style="11"/>
  </cols>
  <sheetData>
    <row r="1" spans="1:4" x14ac:dyDescent="0.25">
      <c r="A1" s="28" t="s">
        <v>58</v>
      </c>
      <c r="B1" s="40"/>
      <c r="C1" s="40"/>
      <c r="D1" s="40"/>
    </row>
    <row r="2" spans="1:4" x14ac:dyDescent="0.25">
      <c r="A2" s="41"/>
      <c r="B2" s="40"/>
      <c r="C2" s="40"/>
      <c r="D2" s="40"/>
    </row>
    <row r="3" spans="1:4" x14ac:dyDescent="0.25">
      <c r="A3" s="29" t="s">
        <v>59</v>
      </c>
      <c r="B3" s="40"/>
      <c r="C3" s="40"/>
      <c r="D3" s="40"/>
    </row>
    <row r="4" spans="1:4" x14ac:dyDescent="0.25">
      <c r="A4" s="42"/>
      <c r="B4" s="40"/>
      <c r="C4" s="40"/>
      <c r="D4" s="40"/>
    </row>
    <row r="5" spans="1:4" x14ac:dyDescent="0.25">
      <c r="A5" s="30" t="s">
        <v>60</v>
      </c>
      <c r="B5" s="40"/>
      <c r="C5" s="40"/>
      <c r="D5" s="40"/>
    </row>
    <row r="6" spans="1:4" x14ac:dyDescent="0.25">
      <c r="A6" s="31"/>
      <c r="B6" s="13" t="s">
        <v>91</v>
      </c>
      <c r="C6" s="40"/>
      <c r="D6" s="40"/>
    </row>
    <row r="7" spans="1:4" ht="14.4" x14ac:dyDescent="0.25">
      <c r="A7" s="32" t="s">
        <v>86</v>
      </c>
      <c r="B7" s="43">
        <v>50</v>
      </c>
      <c r="C7" s="40" t="s">
        <v>85</v>
      </c>
      <c r="D7" s="40"/>
    </row>
    <row r="8" spans="1:4" ht="14.4" x14ac:dyDescent="0.25">
      <c r="A8" s="32" t="s">
        <v>88</v>
      </c>
      <c r="B8" s="43">
        <v>48</v>
      </c>
      <c r="C8" s="40" t="s">
        <v>87</v>
      </c>
      <c r="D8" s="40"/>
    </row>
    <row r="9" spans="1:4" ht="14.4" x14ac:dyDescent="0.25">
      <c r="A9" s="32" t="s">
        <v>90</v>
      </c>
      <c r="B9" s="43">
        <v>42</v>
      </c>
      <c r="C9" s="40" t="s">
        <v>89</v>
      </c>
      <c r="D9" s="40"/>
    </row>
    <row r="10" spans="1:4" ht="14.4" x14ac:dyDescent="0.25">
      <c r="A10" s="32"/>
      <c r="B10" s="43"/>
      <c r="C10" s="40"/>
      <c r="D10" s="40"/>
    </row>
    <row r="11" spans="1:4" x14ac:dyDescent="0.25">
      <c r="A11" s="30" t="s">
        <v>61</v>
      </c>
      <c r="B11" s="43"/>
      <c r="C11" s="40"/>
      <c r="D11" s="40"/>
    </row>
    <row r="12" spans="1:4" x14ac:dyDescent="0.25">
      <c r="A12" s="42"/>
      <c r="B12" s="43"/>
      <c r="C12" s="40"/>
      <c r="D12" s="40"/>
    </row>
    <row r="13" spans="1:4" ht="14.4" x14ac:dyDescent="0.25">
      <c r="A13" s="32" t="s">
        <v>92</v>
      </c>
      <c r="B13" s="43">
        <v>58</v>
      </c>
      <c r="C13" s="40"/>
      <c r="D13" s="40"/>
    </row>
    <row r="14" spans="1:4" ht="14.4" x14ac:dyDescent="0.25">
      <c r="A14" s="32" t="s">
        <v>93</v>
      </c>
      <c r="B14" s="43">
        <v>44</v>
      </c>
      <c r="C14" s="40" t="s">
        <v>94</v>
      </c>
      <c r="D14" s="40"/>
    </row>
    <row r="15" spans="1:4" ht="14.4" x14ac:dyDescent="0.25">
      <c r="A15" s="32"/>
      <c r="B15" s="43"/>
      <c r="C15" s="40"/>
      <c r="D15" s="40"/>
    </row>
    <row r="16" spans="1:4" x14ac:dyDescent="0.25">
      <c r="A16" s="28" t="s">
        <v>62</v>
      </c>
      <c r="B16" s="40"/>
      <c r="C16" s="40"/>
      <c r="D16" s="40"/>
    </row>
    <row r="17" spans="1:4" x14ac:dyDescent="0.25">
      <c r="A17" s="42"/>
      <c r="B17" s="40"/>
      <c r="C17" s="40"/>
      <c r="D17" s="40"/>
    </row>
    <row r="18" spans="1:4" x14ac:dyDescent="0.25">
      <c r="A18" s="30" t="s">
        <v>63</v>
      </c>
      <c r="B18" s="40"/>
      <c r="C18" s="40"/>
      <c r="D18" s="40"/>
    </row>
    <row r="19" spans="1:4" x14ac:dyDescent="0.25">
      <c r="A19" s="30" t="s">
        <v>64</v>
      </c>
      <c r="B19" s="40"/>
      <c r="C19" s="40"/>
      <c r="D19" s="40"/>
    </row>
    <row r="20" spans="1:4" x14ac:dyDescent="0.25">
      <c r="A20" s="30"/>
      <c r="B20" s="40"/>
      <c r="C20" s="40"/>
      <c r="D20" s="40"/>
    </row>
    <row r="21" spans="1:4" x14ac:dyDescent="0.25">
      <c r="A21" s="28" t="s">
        <v>65</v>
      </c>
      <c r="B21" s="40"/>
      <c r="C21" s="40"/>
      <c r="D21" s="40"/>
    </row>
    <row r="22" spans="1:4" x14ac:dyDescent="0.25">
      <c r="A22" s="29"/>
      <c r="B22" s="40"/>
      <c r="C22" s="40"/>
      <c r="D22" s="40"/>
    </row>
    <row r="23" spans="1:4" x14ac:dyDescent="0.25">
      <c r="A23" s="37" t="s">
        <v>66</v>
      </c>
      <c r="B23" s="37" t="s">
        <v>67</v>
      </c>
      <c r="C23" s="37" t="s">
        <v>68</v>
      </c>
      <c r="D23" s="37" t="s">
        <v>69</v>
      </c>
    </row>
    <row r="24" spans="1:4" x14ac:dyDescent="0.25">
      <c r="A24" s="38" t="s">
        <v>70</v>
      </c>
      <c r="B24" s="38" t="s">
        <v>71</v>
      </c>
      <c r="C24" s="39">
        <f>+B7</f>
        <v>50</v>
      </c>
      <c r="D24" s="38" t="s">
        <v>72</v>
      </c>
    </row>
    <row r="25" spans="1:4" x14ac:dyDescent="0.25">
      <c r="A25" s="38" t="s">
        <v>73</v>
      </c>
      <c r="B25" s="38" t="s">
        <v>71</v>
      </c>
      <c r="C25" s="39">
        <f>+B8</f>
        <v>48</v>
      </c>
      <c r="D25" s="38" t="s">
        <v>74</v>
      </c>
    </row>
    <row r="26" spans="1:4" x14ac:dyDescent="0.25">
      <c r="A26" s="38" t="s">
        <v>75</v>
      </c>
      <c r="B26" s="38" t="s">
        <v>71</v>
      </c>
      <c r="C26" s="39">
        <f>+B9</f>
        <v>42</v>
      </c>
      <c r="D26" s="38" t="s">
        <v>76</v>
      </c>
    </row>
    <row r="27" spans="1:4" x14ac:dyDescent="0.25">
      <c r="A27" s="38" t="s">
        <v>77</v>
      </c>
      <c r="B27" s="38" t="s">
        <v>78</v>
      </c>
      <c r="C27" s="39">
        <f>+B13</f>
        <v>58</v>
      </c>
      <c r="D27" s="38" t="s">
        <v>79</v>
      </c>
    </row>
    <row r="28" spans="1:4" x14ac:dyDescent="0.25">
      <c r="A28" s="38" t="s">
        <v>80</v>
      </c>
      <c r="B28" s="38" t="s">
        <v>78</v>
      </c>
      <c r="C28" s="39">
        <f>+B14</f>
        <v>44</v>
      </c>
      <c r="D28" s="38" t="s">
        <v>81</v>
      </c>
    </row>
    <row r="29" spans="1:4" x14ac:dyDescent="0.25">
      <c r="A29" s="38" t="s">
        <v>82</v>
      </c>
      <c r="B29" s="38" t="s">
        <v>83</v>
      </c>
      <c r="C29" s="3" t="str">
        <f>IF(C28&lt;=C24, "SÍ EXISTE ZOPA", "NO EXISTE")</f>
        <v>SÍ EXISTE ZOPA</v>
      </c>
      <c r="D29" s="38" t="str">
        <f>CONCATENATE("Rango:USD ", C28, " a USD ", C24)</f>
        <v>Rango:USD 44 a USD 50</v>
      </c>
    </row>
    <row r="30" spans="1:4" x14ac:dyDescent="0.25">
      <c r="A30" s="38" t="s">
        <v>84</v>
      </c>
      <c r="B30" s="38" t="s">
        <v>83</v>
      </c>
      <c r="C30" s="3" t="str">
        <f>IF(C28&lt;=C25, "ACUERDO POSIBLE", "SIN ACUERDO")</f>
        <v>ACUERDO POSIBLE</v>
      </c>
      <c r="D30" s="38" t="str">
        <f>CONCATENATE("Rango real:USD ", C28, " a USD ", C24)</f>
        <v>Rango real:USD 44 a USD 50</v>
      </c>
    </row>
    <row r="31" spans="1:4" x14ac:dyDescent="0.25">
      <c r="A31" s="34"/>
      <c r="B31" s="35"/>
      <c r="C31" s="35"/>
      <c r="D31" s="36"/>
    </row>
    <row r="32" spans="1:4" x14ac:dyDescent="0.25">
      <c r="A32" s="28" t="s">
        <v>62</v>
      </c>
      <c r="B32" s="40"/>
      <c r="C32" s="40"/>
      <c r="D32" s="40"/>
    </row>
    <row r="33" spans="1:4" x14ac:dyDescent="0.25">
      <c r="A33" s="42"/>
      <c r="B33" s="40"/>
      <c r="C33" s="40"/>
      <c r="D33" s="40"/>
    </row>
    <row r="34" spans="1:4" x14ac:dyDescent="0.25">
      <c r="A34" s="30" t="s">
        <v>63</v>
      </c>
      <c r="B34" s="40"/>
      <c r="C34" s="40"/>
      <c r="D34" s="40"/>
    </row>
    <row r="35" spans="1:4" x14ac:dyDescent="0.25">
      <c r="A35" s="30" t="s">
        <v>64</v>
      </c>
      <c r="B35" s="40"/>
      <c r="C35" s="40"/>
      <c r="D35" s="40"/>
    </row>
    <row r="36" spans="1:4" x14ac:dyDescent="0.25">
      <c r="A36" s="30"/>
      <c r="B36" s="40"/>
      <c r="C36" s="40"/>
      <c r="D36" s="40"/>
    </row>
    <row r="37" spans="1:4" x14ac:dyDescent="0.25">
      <c r="A37" s="33"/>
      <c r="B37" s="40"/>
      <c r="C37" s="40"/>
      <c r="D37" s="40"/>
    </row>
    <row r="38" spans="1:4" x14ac:dyDescent="0.25">
      <c r="A38" s="29"/>
      <c r="B38" s="40"/>
      <c r="C38" s="40"/>
      <c r="D38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Ejercicio 1</vt:lpstr>
      <vt:lpstr>Ejercicio 2</vt:lpstr>
      <vt:lpstr>Ejercicio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office04</dc:creator>
  <cp:lastModifiedBy>office04</cp:lastModifiedBy>
  <dcterms:created xsi:type="dcterms:W3CDTF">2026-09-14T01:44:09Z</dcterms:created>
  <dcterms:modified xsi:type="dcterms:W3CDTF">2026-09-14T03:18:07Z</dcterms:modified>
</cp:coreProperties>
</file>