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09bdd36fc1fcc273/Escritorio/Dictado de Curso/Intensivo/"/>
    </mc:Choice>
  </mc:AlternateContent>
  <xr:revisionPtr revIDLastSave="2" documentId="8_{9381D8A7-CF22-4BCD-9B0F-AE8F510F4D30}" xr6:coauthVersionLast="47" xr6:coauthVersionMax="47" xr10:uidLastSave="{5FCA7E47-1A8D-435A-94DE-323E4E30844C}"/>
  <bookViews>
    <workbookView xWindow="-110" yWindow="-110" windowWidth="19420" windowHeight="10300" firstSheet="3" activeTab="3" xr2:uid="{ECF27728-6C11-47D1-B789-7518AEAFC694}"/>
  </bookViews>
  <sheets>
    <sheet name="Intro" sheetId="1" state="hidden" r:id="rId1"/>
    <sheet name="Diagrama de bloques" sheetId="2" state="hidden" r:id="rId2"/>
    <sheet name="Mapeo" sheetId="4" state="hidden" r:id="rId3"/>
    <sheet name="DAP " sheetId="9" r:id="rId4"/>
    <sheet name="Capacidad" sheetId="10" r:id="rId5"/>
    <sheet name="TOC" sheetId="11" r:id="rId6"/>
    <sheet name="VelixoReportsConnections" sheetId="6" state="veryHidden" r:id="rId7"/>
    <sheet name="VelixoReportsGIOptions" sheetId="7" state="veryHidden" r:id="rId8"/>
    <sheet name="VelixoReportsSettings" sheetId="8" state="veryHidden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1" l="1"/>
  <c r="B20" i="11"/>
  <c r="B19" i="11"/>
  <c r="E7" i="11"/>
  <c r="E6" i="11"/>
  <c r="E5" i="11"/>
  <c r="D7" i="11"/>
  <c r="B16" i="11"/>
  <c r="B15" i="11"/>
  <c r="B9" i="11"/>
  <c r="C18" i="10"/>
  <c r="C20" i="10" s="1"/>
  <c r="C13" i="10"/>
  <c r="D6" i="10"/>
  <c r="C12" i="10"/>
  <c r="C17" i="10"/>
  <c r="C6" i="10"/>
  <c r="M4" i="9"/>
  <c r="P4" i="9"/>
  <c r="L6" i="4"/>
  <c r="N6" i="4" l="1"/>
  <c r="O6" i="4" l="1"/>
</calcChain>
</file>

<file path=xl/sharedStrings.xml><?xml version="1.0" encoding="utf-8"?>
<sst xmlns="http://schemas.openxmlformats.org/spreadsheetml/2006/main" count="166" uniqueCount="108">
  <si>
    <t>1. Mapeo de proceso.</t>
  </si>
  <si>
    <t>2. Acciones contingentes</t>
  </si>
  <si>
    <t>3. Propuestas de mejora</t>
  </si>
  <si>
    <t>Proceso</t>
  </si>
  <si>
    <t>Item</t>
  </si>
  <si>
    <t>Descripcion de actividades</t>
  </si>
  <si>
    <t>Responsables</t>
  </si>
  <si>
    <t>Operación</t>
  </si>
  <si>
    <t>Inspeccion</t>
  </si>
  <si>
    <t>Movimiento traslado</t>
  </si>
  <si>
    <t>Espera</t>
  </si>
  <si>
    <t>% Calidad</t>
  </si>
  <si>
    <t>Agrega valor?</t>
  </si>
  <si>
    <t>Moda (min)</t>
  </si>
  <si>
    <t>Completado</t>
  </si>
  <si>
    <t>Traer patron</t>
  </si>
  <si>
    <t>Entrega de muestras</t>
  </si>
  <si>
    <t>Matizado 1</t>
  </si>
  <si>
    <t>Secado y estirado 1</t>
  </si>
  <si>
    <t>Matizado 2</t>
  </si>
  <si>
    <t>Secado y estirado 2</t>
  </si>
  <si>
    <t>Registro SAP</t>
  </si>
  <si>
    <t>Traslado de muestra para aprobación</t>
  </si>
  <si>
    <t>Evaluación de calidad</t>
  </si>
  <si>
    <t>Traslado de apobacion</t>
  </si>
  <si>
    <t>Despacho y transporte</t>
  </si>
  <si>
    <t>Envasado</t>
  </si>
  <si>
    <t>Se registra en grupo de wasap y el auxiliar informa a matizador y/o maquinista de envasado.</t>
  </si>
  <si>
    <t>Se realiza analisis de Viscosidad, color, ph y/o tintometria.</t>
  </si>
  <si>
    <t>Se lleva la muestra a laboratorio para su analisis.</t>
  </si>
  <si>
    <t>Se pistolea y se acepta por SAP.</t>
  </si>
  <si>
    <t>Estirar la pintura y colocarlo a secar 2.</t>
  </si>
  <si>
    <t>Matizado 2.</t>
  </si>
  <si>
    <t>Estirar la pintura y colocarlo a secar 1.</t>
  </si>
  <si>
    <t>Terminado el completado.</t>
  </si>
  <si>
    <t>Matizador se trslada a calidad a traer su muestra.</t>
  </si>
  <si>
    <t>Entrega de muestras.</t>
  </si>
  <si>
    <t>Matizado 1.</t>
  </si>
  <si>
    <t>Solicitud de vale (Adicion)</t>
  </si>
  <si>
    <t>Si esta observado calidad informa la adicion a realizar y el auxiliar registra el pedido en SAP</t>
  </si>
  <si>
    <t>Con el vale el matizador va a gestionar su despacho a almacen.</t>
  </si>
  <si>
    <t>Con el aviso del supervissor y/o axiliar se procede a envasar.</t>
  </si>
  <si>
    <t>Regresa con patron</t>
  </si>
  <si>
    <t>Porceso de Aprobacion</t>
  </si>
  <si>
    <t>NO</t>
  </si>
  <si>
    <t>SI</t>
  </si>
  <si>
    <t>UM</t>
  </si>
  <si>
    <t>UNIDAD</t>
  </si>
  <si>
    <t>Matizador</t>
  </si>
  <si>
    <t>Calidad</t>
  </si>
  <si>
    <t>Auxiliar Prod.</t>
  </si>
  <si>
    <t>Envasador</t>
  </si>
  <si>
    <t>Se delega a Op control de calidad</t>
  </si>
  <si>
    <t>Debe de tener las mustras según programa día.</t>
  </si>
  <si>
    <t>Traslada de muestra patron a planta</t>
  </si>
  <si>
    <t>Se delega a Op control de calidad, se lleva muestra en frasco de metal.</t>
  </si>
  <si>
    <t>ANDON</t>
  </si>
  <si>
    <t>Se realiza analisis de Viscosidad, color, ph y/o tintometria., Se validara en linea densidad y traera estirado para su  medición.</t>
  </si>
  <si>
    <t>Se tendra un almacen de las princiaples resinas y pastas para realizar la adicon y se reporndra el stock de seguridad por el auxiliar.</t>
  </si>
  <si>
    <t>Oportunidades de mejoras</t>
  </si>
  <si>
    <t>Descripción de actividad</t>
  </si>
  <si>
    <t>PROCESO DE RECUPERACIÓN</t>
  </si>
  <si>
    <t>Actividad</t>
  </si>
  <si>
    <t xml:space="preserve">br4 </t>
  </si>
  <si>
    <t>Tiempo (min)</t>
  </si>
  <si>
    <t>Recepción del camión</t>
  </si>
  <si>
    <t>Descarga de mercadería</t>
  </si>
  <si>
    <t>Traslado a zona de inspección</t>
  </si>
  <si>
    <t>Verificación de calidad</t>
  </si>
  <si>
    <t>Espera por espacio en almacén</t>
  </si>
  <si>
    <t>Traslado a ubicación final</t>
  </si>
  <si>
    <t>Almacenamiento</t>
  </si>
  <si>
    <t>OP1</t>
  </si>
  <si>
    <t>X</t>
  </si>
  <si>
    <t>Almacenamietno</t>
  </si>
  <si>
    <t>Distancia (m)</t>
  </si>
  <si>
    <t>Jornada de trabajo (h)</t>
  </si>
  <si>
    <t>Paros Planificados</t>
  </si>
  <si>
    <t>Mantenimiento preventivo ( min)</t>
  </si>
  <si>
    <t>cambio de formato</t>
  </si>
  <si>
    <t>Paradas Planificadas otras</t>
  </si>
  <si>
    <t>Producción diaria ( unidades botella)</t>
  </si>
  <si>
    <t>Capacidad Utilizada</t>
  </si>
  <si>
    <t>Analisis por día de trabajo</t>
  </si>
  <si>
    <t>Jornada de trabajo (min)</t>
  </si>
  <si>
    <t>Capacidad Instalada (unidades)</t>
  </si>
  <si>
    <t>Total ( min)</t>
  </si>
  <si>
    <t>Capacidad Ociosa Operativa (unidades)</t>
  </si>
  <si>
    <t>Velocidad teorica ( kg/h)</t>
  </si>
  <si>
    <t>Kg/día</t>
  </si>
  <si>
    <t>Total ( h)</t>
  </si>
  <si>
    <t>Capacidad Disponible (kg/día)</t>
  </si>
  <si>
    <t>Producto</t>
  </si>
  <si>
    <t>A</t>
  </si>
  <si>
    <t>B</t>
  </si>
  <si>
    <t>Cuello de botella ( gal/min)</t>
  </si>
  <si>
    <t>Tapado</t>
  </si>
  <si>
    <t>Demanda</t>
  </si>
  <si>
    <t>Tiempo (h)</t>
  </si>
  <si>
    <t>Quiero conocer es cuantos minutos me toma realizar 1 galon</t>
  </si>
  <si>
    <t>Velocidad ( min/gal)</t>
  </si>
  <si>
    <t>Ponderado</t>
  </si>
  <si>
    <t>Promedio Ponderado</t>
  </si>
  <si>
    <t>min/gal</t>
  </si>
  <si>
    <t xml:space="preserve">tiempo de trabajo </t>
  </si>
  <si>
    <t>min</t>
  </si>
  <si>
    <t>Capacidad</t>
  </si>
  <si>
    <t xml:space="preserve">gal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</si>
</sst>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1"/>
      <color theme="1"/>
      <name val="Cambria"/>
      <family val="1"/>
    </font>
    <font>
      <b/>
      <sz val="11"/>
      <color theme="0"/>
      <name val="Cambria"/>
      <family val="1"/>
    </font>
    <font>
      <sz val="14"/>
      <color theme="1"/>
      <name val="Cambria"/>
      <family val="1"/>
    </font>
    <font>
      <sz val="12"/>
      <color theme="1"/>
      <name val="Cambria"/>
      <family val="1"/>
    </font>
    <font>
      <sz val="15"/>
      <color theme="1"/>
      <name val="Cambria"/>
      <family val="1"/>
    </font>
    <font>
      <b/>
      <sz val="15"/>
      <color theme="0"/>
      <name val="Cambria"/>
      <family val="1"/>
    </font>
    <font>
      <b/>
      <sz val="15"/>
      <color theme="1"/>
      <name val="Cambria"/>
      <family val="1"/>
    </font>
    <font>
      <b/>
      <sz val="12"/>
      <color theme="0"/>
      <name val="Cambria"/>
      <family val="1"/>
    </font>
    <font>
      <sz val="16"/>
      <color rgb="FF000000"/>
      <name val="Arial"/>
    </font>
    <font>
      <sz val="20"/>
      <color theme="1"/>
      <name val="Cambria"/>
      <family val="1"/>
    </font>
    <font>
      <sz val="16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medium">
        <color rgb="FF085296"/>
      </left>
      <right style="medium">
        <color rgb="FF085296"/>
      </right>
      <top style="medium">
        <color rgb="FF085296"/>
      </top>
      <bottom style="medium">
        <color rgb="FF085296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/>
    <xf numFmtId="0" fontId="2" fillId="2" borderId="3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9" fontId="4" fillId="0" borderId="0" xfId="1" applyFont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3" fillId="3" borderId="0" xfId="0" applyFont="1" applyFill="1"/>
    <xf numFmtId="0" fontId="0" fillId="3" borderId="0" xfId="0" applyFill="1"/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/>
    <xf numFmtId="0" fontId="8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9" fontId="13" fillId="0" borderId="0" xfId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15" fillId="0" borderId="5" xfId="0" applyFont="1" applyBorder="1" applyAlignment="1">
      <alignment horizontal="left" vertical="center" wrapText="1" indent="1" readingOrder="1"/>
    </xf>
    <xf numFmtId="0" fontId="16" fillId="0" borderId="1" xfId="0" applyFont="1" applyBorder="1" applyAlignment="1">
      <alignment horizontal="center" vertical="center"/>
    </xf>
    <xf numFmtId="0" fontId="17" fillId="0" borderId="5" xfId="0" applyFont="1" applyBorder="1" applyAlignment="1">
      <alignment horizontal="left" vertical="center" wrapText="1" indent="1" readingOrder="1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 indent="1" readingOrder="1"/>
    </xf>
    <xf numFmtId="0" fontId="0" fillId="0" borderId="1" xfId="0" applyBorder="1" applyAlignment="1">
      <alignment horizontal="center"/>
    </xf>
    <xf numFmtId="0" fontId="0" fillId="0" borderId="1" xfId="0" applyBorder="1"/>
    <xf numFmtId="43" fontId="0" fillId="0" borderId="1" xfId="2" applyFont="1" applyBorder="1"/>
    <xf numFmtId="0" fontId="0" fillId="0" borderId="1" xfId="0" applyFill="1" applyBorder="1"/>
    <xf numFmtId="43" fontId="0" fillId="0" borderId="1" xfId="0" applyNumberFormat="1" applyBorder="1"/>
    <xf numFmtId="0" fontId="0" fillId="0" borderId="6" xfId="0" applyFill="1" applyBorder="1"/>
    <xf numFmtId="0" fontId="0" fillId="0" borderId="6" xfId="0" applyBorder="1"/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-60963</xdr:colOff>
      <xdr:row>0</xdr:row>
      <xdr:rowOff>89953</xdr:rowOff>
    </xdr:from>
    <xdr:ext cx="8411598" cy="530658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749F6EFC-F85C-1446-EA65-9A44296E983F}"/>
            </a:ext>
          </a:extLst>
        </xdr:cNvPr>
        <xdr:cNvSpPr/>
      </xdr:nvSpPr>
      <xdr:spPr>
        <a:xfrm>
          <a:off x="-60963" y="89953"/>
          <a:ext cx="8411598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">
              <a:rot lat="0" lon="0" rev="15600000"/>
            </a:lightRig>
          </a:scene3d>
          <a:sp3d extrusionH="57150" prstMaterial="softEdge">
            <a:bevelT w="25400" h="38100"/>
          </a:sp3d>
        </a:bodyPr>
        <a:lstStyle/>
        <a:p>
          <a:pPr algn="ctr"/>
          <a:r>
            <a:rPr lang="es-ES" sz="2800" b="1" cap="none" spc="0">
              <a:ln/>
              <a:solidFill>
                <a:schemeClr val="accent4"/>
              </a:solidFill>
              <a:effectLst/>
            </a:rPr>
            <a:t>Eliminación de paradas por defectos</a:t>
          </a:r>
          <a:r>
            <a:rPr lang="es-ES" sz="2800" b="1" cap="none" spc="0" baseline="0">
              <a:ln/>
              <a:solidFill>
                <a:schemeClr val="accent4"/>
              </a:solidFill>
              <a:effectLst/>
            </a:rPr>
            <a:t> analisis de calidad</a:t>
          </a:r>
          <a:endParaRPr lang="es-ES" sz="2800" b="1" cap="none" spc="0">
            <a:ln/>
            <a:solidFill>
              <a:schemeClr val="accent4"/>
            </a:solidFill>
            <a:effectLst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482600</xdr:colOff>
      <xdr:row>2</xdr:row>
      <xdr:rowOff>12700</xdr:rowOff>
    </xdr:from>
    <xdr:to>
      <xdr:col>3</xdr:col>
      <xdr:colOff>158750</xdr:colOff>
      <xdr:row>5</xdr:row>
      <xdr:rowOff>114300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32697257-930C-0B5E-935F-A8C488647519}"/>
            </a:ext>
          </a:extLst>
        </xdr:cNvPr>
        <xdr:cNvSpPr/>
      </xdr:nvSpPr>
      <xdr:spPr>
        <a:xfrm>
          <a:off x="1244600" y="381000"/>
          <a:ext cx="1200150" cy="654050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COMPLETADO TERMINO</a:t>
          </a:r>
        </a:p>
      </xdr:txBody>
    </xdr:sp>
    <xdr:clientData/>
  </xdr:twoCellAnchor>
  <xdr:twoCellAnchor>
    <xdr:from>
      <xdr:col>3</xdr:col>
      <xdr:colOff>654050</xdr:colOff>
      <xdr:row>1</xdr:row>
      <xdr:rowOff>19050</xdr:rowOff>
    </xdr:from>
    <xdr:to>
      <xdr:col>5</xdr:col>
      <xdr:colOff>311150</xdr:colOff>
      <xdr:row>6</xdr:row>
      <xdr:rowOff>133350</xdr:rowOff>
    </xdr:to>
    <xdr:sp macro="" textlink="">
      <xdr:nvSpPr>
        <xdr:cNvPr id="5" name="Flecha: a la derecha 4">
          <a:extLst>
            <a:ext uri="{FF2B5EF4-FFF2-40B4-BE49-F238E27FC236}">
              <a16:creationId xmlns:a16="http://schemas.microsoft.com/office/drawing/2014/main" id="{672A3A67-45A1-C048-2435-3EF454DC65DE}"/>
            </a:ext>
          </a:extLst>
        </xdr:cNvPr>
        <xdr:cNvSpPr/>
      </xdr:nvSpPr>
      <xdr:spPr>
        <a:xfrm>
          <a:off x="2940050" y="203200"/>
          <a:ext cx="1181100" cy="1035050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Matizador</a:t>
          </a:r>
          <a:r>
            <a:rPr lang="es-PE" sz="800" baseline="0"/>
            <a:t> se trslada a calidad a traer su muestra</a:t>
          </a:r>
          <a:endParaRPr lang="es-PE" sz="800"/>
        </a:p>
      </xdr:txBody>
    </xdr:sp>
    <xdr:clientData/>
  </xdr:twoCellAnchor>
  <xdr:twoCellAnchor>
    <xdr:from>
      <xdr:col>5</xdr:col>
      <xdr:colOff>463550</xdr:colOff>
      <xdr:row>1</xdr:row>
      <xdr:rowOff>165100</xdr:rowOff>
    </xdr:from>
    <xdr:to>
      <xdr:col>7</xdr:col>
      <xdr:colOff>139700</xdr:colOff>
      <xdr:row>5</xdr:row>
      <xdr:rowOff>82550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5315E9D7-8D07-4593-93A0-E17ED13A5316}"/>
            </a:ext>
          </a:extLst>
        </xdr:cNvPr>
        <xdr:cNvSpPr/>
      </xdr:nvSpPr>
      <xdr:spPr>
        <a:xfrm>
          <a:off x="4273550" y="349250"/>
          <a:ext cx="1200150" cy="654050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800"/>
            <a:t>Entrega</a:t>
          </a:r>
          <a:r>
            <a:rPr lang="es-PE" sz="800" baseline="0"/>
            <a:t> de muestras</a:t>
          </a:r>
          <a:endParaRPr lang="es-PE" sz="800"/>
        </a:p>
      </xdr:txBody>
    </xdr:sp>
    <xdr:clientData/>
  </xdr:twoCellAnchor>
  <xdr:twoCellAnchor>
    <xdr:from>
      <xdr:col>7</xdr:col>
      <xdr:colOff>488950</xdr:colOff>
      <xdr:row>0</xdr:row>
      <xdr:rowOff>133350</xdr:rowOff>
    </xdr:from>
    <xdr:to>
      <xdr:col>9</xdr:col>
      <xdr:colOff>146050</xdr:colOff>
      <xdr:row>6</xdr:row>
      <xdr:rowOff>63500</xdr:rowOff>
    </xdr:to>
    <xdr:sp macro="" textlink="">
      <xdr:nvSpPr>
        <xdr:cNvPr id="7" name="Flecha: a la derecha 6">
          <a:extLst>
            <a:ext uri="{FF2B5EF4-FFF2-40B4-BE49-F238E27FC236}">
              <a16:creationId xmlns:a16="http://schemas.microsoft.com/office/drawing/2014/main" id="{9217327E-96C2-4E29-94EC-C4DE2E937B65}"/>
            </a:ext>
          </a:extLst>
        </xdr:cNvPr>
        <xdr:cNvSpPr/>
      </xdr:nvSpPr>
      <xdr:spPr>
        <a:xfrm>
          <a:off x="5822950" y="133350"/>
          <a:ext cx="1181100" cy="1035050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Matizador</a:t>
          </a:r>
          <a:r>
            <a:rPr lang="es-PE" sz="800" baseline="0"/>
            <a:t> se trslada a planta con su muestra</a:t>
          </a:r>
          <a:endParaRPr lang="es-PE" sz="800"/>
        </a:p>
      </xdr:txBody>
    </xdr:sp>
    <xdr:clientData/>
  </xdr:twoCellAnchor>
  <xdr:twoCellAnchor>
    <xdr:from>
      <xdr:col>9</xdr:col>
      <xdr:colOff>311150</xdr:colOff>
      <xdr:row>1</xdr:row>
      <xdr:rowOff>146050</xdr:rowOff>
    </xdr:from>
    <xdr:to>
      <xdr:col>10</xdr:col>
      <xdr:colOff>749300</xdr:colOff>
      <xdr:row>5</xdr:row>
      <xdr:rowOff>63500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C265E504-58C9-4B51-8E4D-899D837FC60D}"/>
            </a:ext>
          </a:extLst>
        </xdr:cNvPr>
        <xdr:cNvSpPr/>
      </xdr:nvSpPr>
      <xdr:spPr>
        <a:xfrm>
          <a:off x="7169150" y="330200"/>
          <a:ext cx="1200150" cy="654050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1 Matizado</a:t>
          </a:r>
        </a:p>
      </xdr:txBody>
    </xdr:sp>
    <xdr:clientData/>
  </xdr:twoCellAnchor>
  <xdr:twoCellAnchor>
    <xdr:from>
      <xdr:col>12</xdr:col>
      <xdr:colOff>38100</xdr:colOff>
      <xdr:row>2</xdr:row>
      <xdr:rowOff>50800</xdr:rowOff>
    </xdr:from>
    <xdr:to>
      <xdr:col>13</xdr:col>
      <xdr:colOff>165100</xdr:colOff>
      <xdr:row>5</xdr:row>
      <xdr:rowOff>25400</xdr:rowOff>
    </xdr:to>
    <xdr:sp macro="" textlink="">
      <xdr:nvSpPr>
        <xdr:cNvPr id="9" name="Diagrama de flujo: retraso 8">
          <a:extLst>
            <a:ext uri="{FF2B5EF4-FFF2-40B4-BE49-F238E27FC236}">
              <a16:creationId xmlns:a16="http://schemas.microsoft.com/office/drawing/2014/main" id="{D4FB6361-8ADF-5702-4624-13CB48C2EA74}"/>
            </a:ext>
          </a:extLst>
        </xdr:cNvPr>
        <xdr:cNvSpPr/>
      </xdr:nvSpPr>
      <xdr:spPr>
        <a:xfrm>
          <a:off x="9182100" y="419100"/>
          <a:ext cx="889000" cy="527050"/>
        </a:xfrm>
        <a:prstGeom prst="flowChartDelay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Secado de estirado</a:t>
          </a:r>
        </a:p>
      </xdr:txBody>
    </xdr:sp>
    <xdr:clientData/>
  </xdr:twoCellAnchor>
  <xdr:twoCellAnchor>
    <xdr:from>
      <xdr:col>13</xdr:col>
      <xdr:colOff>539750</xdr:colOff>
      <xdr:row>2</xdr:row>
      <xdr:rowOff>6350</xdr:rowOff>
    </xdr:from>
    <xdr:to>
      <xdr:col>15</xdr:col>
      <xdr:colOff>215900</xdr:colOff>
      <xdr:row>5</xdr:row>
      <xdr:rowOff>107950</xdr:rowOff>
    </xdr:to>
    <xdr:sp macro="" textlink="">
      <xdr:nvSpPr>
        <xdr:cNvPr id="10" name="Elipse 9">
          <a:extLst>
            <a:ext uri="{FF2B5EF4-FFF2-40B4-BE49-F238E27FC236}">
              <a16:creationId xmlns:a16="http://schemas.microsoft.com/office/drawing/2014/main" id="{CF1EB6D3-F1CA-43D4-AC12-92B014AF63EC}"/>
            </a:ext>
          </a:extLst>
        </xdr:cNvPr>
        <xdr:cNvSpPr/>
      </xdr:nvSpPr>
      <xdr:spPr>
        <a:xfrm>
          <a:off x="10445750" y="374650"/>
          <a:ext cx="1200150" cy="654050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2 Matizado</a:t>
          </a:r>
        </a:p>
      </xdr:txBody>
    </xdr:sp>
    <xdr:clientData/>
  </xdr:twoCellAnchor>
  <xdr:twoCellAnchor>
    <xdr:from>
      <xdr:col>15</xdr:col>
      <xdr:colOff>723900</xdr:colOff>
      <xdr:row>2</xdr:row>
      <xdr:rowOff>50800</xdr:rowOff>
    </xdr:from>
    <xdr:to>
      <xdr:col>17</xdr:col>
      <xdr:colOff>88900</xdr:colOff>
      <xdr:row>5</xdr:row>
      <xdr:rowOff>25400</xdr:rowOff>
    </xdr:to>
    <xdr:sp macro="" textlink="">
      <xdr:nvSpPr>
        <xdr:cNvPr id="11" name="Diagrama de flujo: retraso 10">
          <a:extLst>
            <a:ext uri="{FF2B5EF4-FFF2-40B4-BE49-F238E27FC236}">
              <a16:creationId xmlns:a16="http://schemas.microsoft.com/office/drawing/2014/main" id="{D5D9FED0-AE30-4E28-9FC3-9EA45391D2C1}"/>
            </a:ext>
          </a:extLst>
        </xdr:cNvPr>
        <xdr:cNvSpPr/>
      </xdr:nvSpPr>
      <xdr:spPr>
        <a:xfrm>
          <a:off x="12153900" y="419100"/>
          <a:ext cx="889000" cy="527050"/>
        </a:xfrm>
        <a:prstGeom prst="flowChartDelay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Secado de estirado</a:t>
          </a:r>
        </a:p>
      </xdr:txBody>
    </xdr:sp>
    <xdr:clientData/>
  </xdr:twoCellAnchor>
  <xdr:twoCellAnchor>
    <xdr:from>
      <xdr:col>17</xdr:col>
      <xdr:colOff>450850</xdr:colOff>
      <xdr:row>1</xdr:row>
      <xdr:rowOff>177800</xdr:rowOff>
    </xdr:from>
    <xdr:to>
      <xdr:col>19</xdr:col>
      <xdr:colOff>127000</xdr:colOff>
      <xdr:row>5</xdr:row>
      <xdr:rowOff>95250</xdr:rowOff>
    </xdr:to>
    <xdr:sp macro="" textlink="">
      <xdr:nvSpPr>
        <xdr:cNvPr id="12" name="Elipse 11">
          <a:extLst>
            <a:ext uri="{FF2B5EF4-FFF2-40B4-BE49-F238E27FC236}">
              <a16:creationId xmlns:a16="http://schemas.microsoft.com/office/drawing/2014/main" id="{226C2D45-0527-4192-AA9A-291F217EE67E}"/>
            </a:ext>
          </a:extLst>
        </xdr:cNvPr>
        <xdr:cNvSpPr/>
      </xdr:nvSpPr>
      <xdr:spPr>
        <a:xfrm>
          <a:off x="13404850" y="361950"/>
          <a:ext cx="1200150" cy="654050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Registro</a:t>
          </a:r>
          <a:r>
            <a:rPr lang="es-PE" sz="800" baseline="0"/>
            <a:t> en Sap</a:t>
          </a:r>
          <a:endParaRPr lang="es-PE" sz="800"/>
        </a:p>
      </xdr:txBody>
    </xdr:sp>
    <xdr:clientData/>
  </xdr:twoCellAnchor>
  <xdr:twoCellAnchor>
    <xdr:from>
      <xdr:col>20</xdr:col>
      <xdr:colOff>19050</xdr:colOff>
      <xdr:row>0</xdr:row>
      <xdr:rowOff>139700</xdr:rowOff>
    </xdr:from>
    <xdr:to>
      <xdr:col>21</xdr:col>
      <xdr:colOff>438150</xdr:colOff>
      <xdr:row>6</xdr:row>
      <xdr:rowOff>69850</xdr:rowOff>
    </xdr:to>
    <xdr:sp macro="" textlink="">
      <xdr:nvSpPr>
        <xdr:cNvPr id="13" name="Flecha: a la derecha 12">
          <a:extLst>
            <a:ext uri="{FF2B5EF4-FFF2-40B4-BE49-F238E27FC236}">
              <a16:creationId xmlns:a16="http://schemas.microsoft.com/office/drawing/2014/main" id="{EABBF10C-0EF2-4FF0-A495-DC0B29D61CE0}"/>
            </a:ext>
          </a:extLst>
        </xdr:cNvPr>
        <xdr:cNvSpPr/>
      </xdr:nvSpPr>
      <xdr:spPr>
        <a:xfrm>
          <a:off x="15259050" y="139700"/>
          <a:ext cx="1181100" cy="1035050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Matizador</a:t>
          </a:r>
          <a:r>
            <a:rPr lang="es-PE" sz="800" baseline="0"/>
            <a:t> se trslada a calidad con su muestra</a:t>
          </a:r>
          <a:endParaRPr lang="es-PE" sz="800"/>
        </a:p>
      </xdr:txBody>
    </xdr:sp>
    <xdr:clientData/>
  </xdr:twoCellAnchor>
  <xdr:twoCellAnchor>
    <xdr:from>
      <xdr:col>22</xdr:col>
      <xdr:colOff>1456872</xdr:colOff>
      <xdr:row>15</xdr:row>
      <xdr:rowOff>13608</xdr:rowOff>
    </xdr:from>
    <xdr:to>
      <xdr:col>24</xdr:col>
      <xdr:colOff>609601</xdr:colOff>
      <xdr:row>19</xdr:row>
      <xdr:rowOff>19957</xdr:rowOff>
    </xdr:to>
    <xdr:sp macro="" textlink="">
      <xdr:nvSpPr>
        <xdr:cNvPr id="14" name="Elipse 13">
          <a:extLst>
            <a:ext uri="{FF2B5EF4-FFF2-40B4-BE49-F238E27FC236}">
              <a16:creationId xmlns:a16="http://schemas.microsoft.com/office/drawing/2014/main" id="{28984810-C317-45C9-AF49-043C4E5ECDE3}"/>
            </a:ext>
          </a:extLst>
        </xdr:cNvPr>
        <xdr:cNvSpPr/>
      </xdr:nvSpPr>
      <xdr:spPr>
        <a:xfrm>
          <a:off x="18220872" y="2372179"/>
          <a:ext cx="1511300" cy="732064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Solicitud de vale de</a:t>
          </a:r>
          <a:r>
            <a:rPr lang="es-PE" sz="800" baseline="0"/>
            <a:t> pedido</a:t>
          </a:r>
          <a:endParaRPr lang="es-PE" sz="800"/>
        </a:p>
      </xdr:txBody>
    </xdr:sp>
    <xdr:clientData/>
  </xdr:twoCellAnchor>
  <xdr:twoCellAnchor>
    <xdr:from>
      <xdr:col>23</xdr:col>
      <xdr:colOff>203200</xdr:colOff>
      <xdr:row>0</xdr:row>
      <xdr:rowOff>139700</xdr:rowOff>
    </xdr:from>
    <xdr:to>
      <xdr:col>24</xdr:col>
      <xdr:colOff>622300</xdr:colOff>
      <xdr:row>6</xdr:row>
      <xdr:rowOff>69850</xdr:rowOff>
    </xdr:to>
    <xdr:sp macro="" textlink="">
      <xdr:nvSpPr>
        <xdr:cNvPr id="15" name="Flecha: a la derecha 14">
          <a:extLst>
            <a:ext uri="{FF2B5EF4-FFF2-40B4-BE49-F238E27FC236}">
              <a16:creationId xmlns:a16="http://schemas.microsoft.com/office/drawing/2014/main" id="{E274830B-BB63-4DF1-BFE0-65F75B76DD5D}"/>
            </a:ext>
          </a:extLst>
        </xdr:cNvPr>
        <xdr:cNvSpPr/>
      </xdr:nvSpPr>
      <xdr:spPr>
        <a:xfrm>
          <a:off x="18567400" y="139700"/>
          <a:ext cx="1181100" cy="1035050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 baseline="0"/>
            <a:t>Traslada la aprobacioón a los auxiliares de prod</a:t>
          </a:r>
          <a:endParaRPr lang="es-PE" sz="800"/>
        </a:p>
      </xdr:txBody>
    </xdr:sp>
    <xdr:clientData/>
  </xdr:twoCellAnchor>
  <xdr:twoCellAnchor>
    <xdr:from>
      <xdr:col>25</xdr:col>
      <xdr:colOff>90714</xdr:colOff>
      <xdr:row>1</xdr:row>
      <xdr:rowOff>136961</xdr:rowOff>
    </xdr:from>
    <xdr:to>
      <xdr:col>27</xdr:col>
      <xdr:colOff>78014</xdr:colOff>
      <xdr:row>5</xdr:row>
      <xdr:rowOff>143311</xdr:rowOff>
    </xdr:to>
    <xdr:sp macro="" textlink="">
      <xdr:nvSpPr>
        <xdr:cNvPr id="16" name="Elipse 15">
          <a:extLst>
            <a:ext uri="{FF2B5EF4-FFF2-40B4-BE49-F238E27FC236}">
              <a16:creationId xmlns:a16="http://schemas.microsoft.com/office/drawing/2014/main" id="{6E5CC7D9-25B8-4299-8DB9-EB9DA7642CDE}"/>
            </a:ext>
          </a:extLst>
        </xdr:cNvPr>
        <xdr:cNvSpPr/>
      </xdr:nvSpPr>
      <xdr:spPr>
        <a:xfrm>
          <a:off x="19975285" y="318390"/>
          <a:ext cx="1511300" cy="732064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Envasado</a:t>
          </a:r>
        </a:p>
      </xdr:txBody>
    </xdr:sp>
    <xdr:clientData/>
  </xdr:twoCellAnchor>
  <xdr:twoCellAnchor>
    <xdr:from>
      <xdr:col>26</xdr:col>
      <xdr:colOff>0</xdr:colOff>
      <xdr:row>16</xdr:row>
      <xdr:rowOff>0</xdr:rowOff>
    </xdr:from>
    <xdr:to>
      <xdr:col>27</xdr:col>
      <xdr:colOff>419100</xdr:colOff>
      <xdr:row>21</xdr:row>
      <xdr:rowOff>111578</xdr:rowOff>
    </xdr:to>
    <xdr:sp macro="" textlink="">
      <xdr:nvSpPr>
        <xdr:cNvPr id="18" name="Flecha: a la derecha 17">
          <a:extLst>
            <a:ext uri="{FF2B5EF4-FFF2-40B4-BE49-F238E27FC236}">
              <a16:creationId xmlns:a16="http://schemas.microsoft.com/office/drawing/2014/main" id="{65BE35A2-7377-4E0B-8870-CF0E6D455CF5}"/>
            </a:ext>
          </a:extLst>
        </xdr:cNvPr>
        <xdr:cNvSpPr/>
      </xdr:nvSpPr>
      <xdr:spPr>
        <a:xfrm>
          <a:off x="20646571" y="2540000"/>
          <a:ext cx="1181100" cy="1018721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 baseline="0"/>
            <a:t>Traslada a lamacen a traer su pedido</a:t>
          </a:r>
          <a:endParaRPr lang="es-PE" sz="800"/>
        </a:p>
      </xdr:txBody>
    </xdr:sp>
    <xdr:clientData/>
  </xdr:twoCellAnchor>
  <xdr:twoCellAnchor>
    <xdr:from>
      <xdr:col>10</xdr:col>
      <xdr:colOff>149225</xdr:colOff>
      <xdr:row>5</xdr:row>
      <xdr:rowOff>63500</xdr:rowOff>
    </xdr:from>
    <xdr:to>
      <xdr:col>26</xdr:col>
      <xdr:colOff>671740</xdr:colOff>
      <xdr:row>21</xdr:row>
      <xdr:rowOff>111578</xdr:rowOff>
    </xdr:to>
    <xdr:cxnSp macro="">
      <xdr:nvCxnSpPr>
        <xdr:cNvPr id="20" name="Conector: angular 19">
          <a:extLst>
            <a:ext uri="{FF2B5EF4-FFF2-40B4-BE49-F238E27FC236}">
              <a16:creationId xmlns:a16="http://schemas.microsoft.com/office/drawing/2014/main" id="{82115EC0-DD6A-DDEC-E3DD-6CED1F82DFF0}"/>
            </a:ext>
          </a:extLst>
        </xdr:cNvPr>
        <xdr:cNvCxnSpPr>
          <a:stCxn id="18" idx="2"/>
          <a:endCxn id="8" idx="4"/>
        </xdr:cNvCxnSpPr>
      </xdr:nvCxnSpPr>
      <xdr:spPr>
        <a:xfrm rot="5400000" flipH="1">
          <a:off x="13249729" y="-4509861"/>
          <a:ext cx="2588078" cy="13549086"/>
        </a:xfrm>
        <a:prstGeom prst="bentConnector3">
          <a:avLst>
            <a:gd name="adj1" fmla="val -8833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377825</xdr:colOff>
      <xdr:row>5</xdr:row>
      <xdr:rowOff>25401</xdr:rowOff>
    </xdr:from>
    <xdr:to>
      <xdr:col>16</xdr:col>
      <xdr:colOff>406400</xdr:colOff>
      <xdr:row>5</xdr:row>
      <xdr:rowOff>107951</xdr:rowOff>
    </xdr:to>
    <xdr:cxnSp macro="">
      <xdr:nvCxnSpPr>
        <xdr:cNvPr id="22" name="Conector: angular 21">
          <a:extLst>
            <a:ext uri="{FF2B5EF4-FFF2-40B4-BE49-F238E27FC236}">
              <a16:creationId xmlns:a16="http://schemas.microsoft.com/office/drawing/2014/main" id="{30AABC14-63D7-8248-DA31-91E74ADE0D46}"/>
            </a:ext>
          </a:extLst>
        </xdr:cNvPr>
        <xdr:cNvCxnSpPr>
          <a:stCxn id="11" idx="2"/>
          <a:endCxn id="10" idx="4"/>
        </xdr:cNvCxnSpPr>
      </xdr:nvCxnSpPr>
      <xdr:spPr>
        <a:xfrm rot="5400000">
          <a:off x="11780838" y="197531"/>
          <a:ext cx="82550" cy="1552575"/>
        </a:xfrm>
        <a:prstGeom prst="bentConnector3">
          <a:avLst>
            <a:gd name="adj1" fmla="val 376923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718457</xdr:colOff>
      <xdr:row>1</xdr:row>
      <xdr:rowOff>145890</xdr:rowOff>
    </xdr:from>
    <xdr:to>
      <xdr:col>22</xdr:col>
      <xdr:colOff>1341362</xdr:colOff>
      <xdr:row>4</xdr:row>
      <xdr:rowOff>72572</xdr:rowOff>
    </xdr:to>
    <xdr:sp macro="" textlink="">
      <xdr:nvSpPr>
        <xdr:cNvPr id="23" name="Rectángulo: esquinas redondeadas 22">
          <a:extLst>
            <a:ext uri="{FF2B5EF4-FFF2-40B4-BE49-F238E27FC236}">
              <a16:creationId xmlns:a16="http://schemas.microsoft.com/office/drawing/2014/main" id="{0E93C4AC-963D-43F2-AA52-14FA081BB733}"/>
            </a:ext>
          </a:extLst>
        </xdr:cNvPr>
        <xdr:cNvSpPr/>
      </xdr:nvSpPr>
      <xdr:spPr>
        <a:xfrm>
          <a:off x="16720457" y="327319"/>
          <a:ext cx="1384905" cy="470967"/>
        </a:xfrm>
        <a:prstGeom prst="roundRect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ctr"/>
          <a:r>
            <a:rPr lang="es-PE" sz="800" b="1"/>
            <a:t>Evaluacion de calidad</a:t>
          </a:r>
        </a:p>
        <a:p>
          <a:pPr algn="ctr"/>
          <a:endParaRPr lang="es-PE" sz="800" b="1"/>
        </a:p>
        <a:p>
          <a:pPr algn="ctr"/>
          <a:endParaRPr lang="es-PE" sz="800" b="1"/>
        </a:p>
      </xdr:txBody>
    </xdr:sp>
    <xdr:clientData/>
  </xdr:twoCellAnchor>
  <xdr:twoCellAnchor>
    <xdr:from>
      <xdr:col>23</xdr:col>
      <xdr:colOff>580572</xdr:colOff>
      <xdr:row>5</xdr:row>
      <xdr:rowOff>154214</xdr:rowOff>
    </xdr:from>
    <xdr:to>
      <xdr:col>23</xdr:col>
      <xdr:colOff>580572</xdr:colOff>
      <xdr:row>15</xdr:row>
      <xdr:rowOff>13608</xdr:rowOff>
    </xdr:to>
    <xdr:cxnSp macro="">
      <xdr:nvCxnSpPr>
        <xdr:cNvPr id="25" name="Conector recto de flecha 24">
          <a:extLst>
            <a:ext uri="{FF2B5EF4-FFF2-40B4-BE49-F238E27FC236}">
              <a16:creationId xmlns:a16="http://schemas.microsoft.com/office/drawing/2014/main" id="{A9C3AFE7-C386-791A-B4B8-51302BD29786}"/>
            </a:ext>
          </a:extLst>
        </xdr:cNvPr>
        <xdr:cNvCxnSpPr>
          <a:endCxn id="14" idx="0"/>
        </xdr:cNvCxnSpPr>
      </xdr:nvCxnSpPr>
      <xdr:spPr>
        <a:xfrm>
          <a:off x="18941143" y="1061357"/>
          <a:ext cx="0" cy="1310822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73479</xdr:colOff>
      <xdr:row>7</xdr:row>
      <xdr:rowOff>9979</xdr:rowOff>
    </xdr:from>
    <xdr:to>
      <xdr:col>7</xdr:col>
      <xdr:colOff>1424215</xdr:colOff>
      <xdr:row>7</xdr:row>
      <xdr:rowOff>961571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91385133-0964-435C-940C-8422FC717EB5}"/>
            </a:ext>
          </a:extLst>
        </xdr:cNvPr>
        <xdr:cNvSpPr/>
      </xdr:nvSpPr>
      <xdr:spPr>
        <a:xfrm>
          <a:off x="11693979" y="6169479"/>
          <a:ext cx="1350736" cy="951592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Matizador</a:t>
          </a:r>
          <a:r>
            <a:rPr lang="es-PE" sz="800" baseline="0"/>
            <a:t> se trslada a calidad a traer su muestra</a:t>
          </a:r>
          <a:endParaRPr lang="es-PE" sz="800"/>
        </a:p>
      </xdr:txBody>
    </xdr:sp>
    <xdr:clientData/>
  </xdr:twoCellAnchor>
  <xdr:twoCellAnchor>
    <xdr:from>
      <xdr:col>5</xdr:col>
      <xdr:colOff>55337</xdr:colOff>
      <xdr:row>8</xdr:row>
      <xdr:rowOff>83457</xdr:rowOff>
    </xdr:from>
    <xdr:to>
      <xdr:col>5</xdr:col>
      <xdr:colOff>1533072</xdr:colOff>
      <xdr:row>8</xdr:row>
      <xdr:rowOff>743857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55CF01D9-CD83-4B08-85D0-0760BF44B0AA}"/>
            </a:ext>
          </a:extLst>
        </xdr:cNvPr>
        <xdr:cNvSpPr/>
      </xdr:nvSpPr>
      <xdr:spPr>
        <a:xfrm>
          <a:off x="8274051" y="7249886"/>
          <a:ext cx="1477735" cy="660400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800"/>
            <a:t>Entrega</a:t>
          </a:r>
          <a:r>
            <a:rPr lang="es-PE" sz="800" baseline="0"/>
            <a:t> de muestras</a:t>
          </a:r>
          <a:endParaRPr lang="es-PE" sz="800"/>
        </a:p>
      </xdr:txBody>
    </xdr:sp>
    <xdr:clientData/>
  </xdr:twoCellAnchor>
  <xdr:twoCellAnchor>
    <xdr:from>
      <xdr:col>7</xdr:col>
      <xdr:colOff>71665</xdr:colOff>
      <xdr:row>9</xdr:row>
      <xdr:rowOff>145146</xdr:rowOff>
    </xdr:from>
    <xdr:to>
      <xdr:col>7</xdr:col>
      <xdr:colOff>1442358</xdr:colOff>
      <xdr:row>9</xdr:row>
      <xdr:rowOff>943432</xdr:rowOff>
    </xdr:to>
    <xdr:sp macro="" textlink="">
      <xdr:nvSpPr>
        <xdr:cNvPr id="6" name="Flecha: a la derecha 5">
          <a:extLst>
            <a:ext uri="{FF2B5EF4-FFF2-40B4-BE49-F238E27FC236}">
              <a16:creationId xmlns:a16="http://schemas.microsoft.com/office/drawing/2014/main" id="{733203F3-0A6B-4E38-9220-9F071C3D0D15}"/>
            </a:ext>
          </a:extLst>
        </xdr:cNvPr>
        <xdr:cNvSpPr/>
      </xdr:nvSpPr>
      <xdr:spPr>
        <a:xfrm>
          <a:off x="11692165" y="8318503"/>
          <a:ext cx="1370693" cy="798286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Matizador</a:t>
          </a:r>
          <a:r>
            <a:rPr lang="es-PE" sz="800" baseline="0"/>
            <a:t> se trslada a planta con su muestra</a:t>
          </a:r>
          <a:endParaRPr lang="es-PE" sz="800"/>
        </a:p>
      </xdr:txBody>
    </xdr:sp>
    <xdr:clientData/>
  </xdr:twoCellAnchor>
  <xdr:twoCellAnchor>
    <xdr:from>
      <xdr:col>5</xdr:col>
      <xdr:colOff>229508</xdr:colOff>
      <xdr:row>10</xdr:row>
      <xdr:rowOff>46265</xdr:rowOff>
    </xdr:from>
    <xdr:to>
      <xdr:col>5</xdr:col>
      <xdr:colOff>1429658</xdr:colOff>
      <xdr:row>10</xdr:row>
      <xdr:rowOff>689429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C6DB3D03-0F62-4136-AC30-28E4649B38C4}"/>
            </a:ext>
          </a:extLst>
        </xdr:cNvPr>
        <xdr:cNvSpPr/>
      </xdr:nvSpPr>
      <xdr:spPr>
        <a:xfrm>
          <a:off x="8448222" y="9226551"/>
          <a:ext cx="1200150" cy="643164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1 Matizado</a:t>
          </a:r>
        </a:p>
      </xdr:txBody>
    </xdr:sp>
    <xdr:clientData/>
  </xdr:twoCellAnchor>
  <xdr:twoCellAnchor>
    <xdr:from>
      <xdr:col>8</xdr:col>
      <xdr:colOff>301171</xdr:colOff>
      <xdr:row>11</xdr:row>
      <xdr:rowOff>223158</xdr:rowOff>
    </xdr:from>
    <xdr:to>
      <xdr:col>8</xdr:col>
      <xdr:colOff>1190171</xdr:colOff>
      <xdr:row>11</xdr:row>
      <xdr:rowOff>742044</xdr:rowOff>
    </xdr:to>
    <xdr:sp macro="" textlink="">
      <xdr:nvSpPr>
        <xdr:cNvPr id="8" name="Diagrama de flujo: retraso 7">
          <a:extLst>
            <a:ext uri="{FF2B5EF4-FFF2-40B4-BE49-F238E27FC236}">
              <a16:creationId xmlns:a16="http://schemas.microsoft.com/office/drawing/2014/main" id="{B8DF53E8-C3A5-44DB-A697-F21C6A325D03}"/>
            </a:ext>
          </a:extLst>
        </xdr:cNvPr>
        <xdr:cNvSpPr/>
      </xdr:nvSpPr>
      <xdr:spPr>
        <a:xfrm>
          <a:off x="13409385" y="10410372"/>
          <a:ext cx="889000" cy="518886"/>
        </a:xfrm>
        <a:prstGeom prst="flowChartDelay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Secado de estirado</a:t>
          </a:r>
        </a:p>
      </xdr:txBody>
    </xdr:sp>
    <xdr:clientData/>
  </xdr:twoCellAnchor>
  <xdr:twoCellAnchor>
    <xdr:from>
      <xdr:col>6</xdr:col>
      <xdr:colOff>258536</xdr:colOff>
      <xdr:row>12</xdr:row>
      <xdr:rowOff>133350</xdr:rowOff>
    </xdr:from>
    <xdr:to>
      <xdr:col>6</xdr:col>
      <xdr:colOff>1458686</xdr:colOff>
      <xdr:row>12</xdr:row>
      <xdr:rowOff>779236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0964BE24-B13A-4496-B2F7-E81CBD4409AA}"/>
            </a:ext>
          </a:extLst>
        </xdr:cNvPr>
        <xdr:cNvSpPr/>
      </xdr:nvSpPr>
      <xdr:spPr>
        <a:xfrm>
          <a:off x="10128250" y="11327493"/>
          <a:ext cx="1200150" cy="645886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2 Matizado</a:t>
          </a:r>
        </a:p>
      </xdr:txBody>
    </xdr:sp>
    <xdr:clientData/>
  </xdr:twoCellAnchor>
  <xdr:twoCellAnchor>
    <xdr:from>
      <xdr:col>8</xdr:col>
      <xdr:colOff>206829</xdr:colOff>
      <xdr:row>13</xdr:row>
      <xdr:rowOff>159658</xdr:rowOff>
    </xdr:from>
    <xdr:to>
      <xdr:col>8</xdr:col>
      <xdr:colOff>1095829</xdr:colOff>
      <xdr:row>13</xdr:row>
      <xdr:rowOff>678544</xdr:rowOff>
    </xdr:to>
    <xdr:sp macro="" textlink="">
      <xdr:nvSpPr>
        <xdr:cNvPr id="10" name="Diagrama de flujo: retraso 9">
          <a:extLst>
            <a:ext uri="{FF2B5EF4-FFF2-40B4-BE49-F238E27FC236}">
              <a16:creationId xmlns:a16="http://schemas.microsoft.com/office/drawing/2014/main" id="{3EABB948-1633-4A26-A9C5-AD39B1487284}"/>
            </a:ext>
          </a:extLst>
        </xdr:cNvPr>
        <xdr:cNvSpPr/>
      </xdr:nvSpPr>
      <xdr:spPr>
        <a:xfrm>
          <a:off x="13315043" y="12360729"/>
          <a:ext cx="889000" cy="518886"/>
        </a:xfrm>
        <a:prstGeom prst="flowChartDelay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Secado de estirado</a:t>
          </a:r>
        </a:p>
      </xdr:txBody>
    </xdr:sp>
    <xdr:clientData/>
  </xdr:twoCellAnchor>
  <xdr:twoCellAnchor>
    <xdr:from>
      <xdr:col>5</xdr:col>
      <xdr:colOff>323859</xdr:colOff>
      <xdr:row>14</xdr:row>
      <xdr:rowOff>150587</xdr:rowOff>
    </xdr:from>
    <xdr:to>
      <xdr:col>5</xdr:col>
      <xdr:colOff>1524009</xdr:colOff>
      <xdr:row>14</xdr:row>
      <xdr:rowOff>793751</xdr:rowOff>
    </xdr:to>
    <xdr:sp macro="" textlink="">
      <xdr:nvSpPr>
        <xdr:cNvPr id="11" name="Elipse 10">
          <a:extLst>
            <a:ext uri="{FF2B5EF4-FFF2-40B4-BE49-F238E27FC236}">
              <a16:creationId xmlns:a16="http://schemas.microsoft.com/office/drawing/2014/main" id="{514CD770-D8E0-4BE1-87FC-030D27EF28B2}"/>
            </a:ext>
          </a:extLst>
        </xdr:cNvPr>
        <xdr:cNvSpPr/>
      </xdr:nvSpPr>
      <xdr:spPr>
        <a:xfrm>
          <a:off x="8542573" y="13358587"/>
          <a:ext cx="1200150" cy="643164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Registro</a:t>
          </a:r>
          <a:r>
            <a:rPr lang="es-PE" sz="800" baseline="0"/>
            <a:t> en Sap</a:t>
          </a:r>
          <a:endParaRPr lang="es-PE" sz="800"/>
        </a:p>
      </xdr:txBody>
    </xdr:sp>
    <xdr:clientData/>
  </xdr:twoCellAnchor>
  <xdr:twoCellAnchor>
    <xdr:from>
      <xdr:col>7</xdr:col>
      <xdr:colOff>226801</xdr:colOff>
      <xdr:row>15</xdr:row>
      <xdr:rowOff>99785</xdr:rowOff>
    </xdr:from>
    <xdr:to>
      <xdr:col>7</xdr:col>
      <xdr:colOff>1397015</xdr:colOff>
      <xdr:row>15</xdr:row>
      <xdr:rowOff>970642</xdr:rowOff>
    </xdr:to>
    <xdr:sp macro="" textlink="">
      <xdr:nvSpPr>
        <xdr:cNvPr id="12" name="Flecha: a la derecha 11">
          <a:extLst>
            <a:ext uri="{FF2B5EF4-FFF2-40B4-BE49-F238E27FC236}">
              <a16:creationId xmlns:a16="http://schemas.microsoft.com/office/drawing/2014/main" id="{5ED66067-CC08-49E3-BB57-81D88155C7C8}"/>
            </a:ext>
          </a:extLst>
        </xdr:cNvPr>
        <xdr:cNvSpPr/>
      </xdr:nvSpPr>
      <xdr:spPr>
        <a:xfrm>
          <a:off x="11847301" y="14314714"/>
          <a:ext cx="1170214" cy="870857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/>
            <a:t>Matizador</a:t>
          </a:r>
          <a:r>
            <a:rPr lang="es-PE" sz="800" baseline="0"/>
            <a:t> se trslada a calidad con su muestra</a:t>
          </a:r>
          <a:endParaRPr lang="es-PE" sz="800"/>
        </a:p>
      </xdr:txBody>
    </xdr:sp>
    <xdr:clientData/>
  </xdr:twoCellAnchor>
  <xdr:twoCellAnchor>
    <xdr:from>
      <xdr:col>5</xdr:col>
      <xdr:colOff>59873</xdr:colOff>
      <xdr:row>18</xdr:row>
      <xdr:rowOff>131536</xdr:rowOff>
    </xdr:from>
    <xdr:to>
      <xdr:col>5</xdr:col>
      <xdr:colOff>1571173</xdr:colOff>
      <xdr:row>18</xdr:row>
      <xdr:rowOff>863600</xdr:rowOff>
    </xdr:to>
    <xdr:sp macro="" textlink="">
      <xdr:nvSpPr>
        <xdr:cNvPr id="13" name="Elipse 12">
          <a:extLst>
            <a:ext uri="{FF2B5EF4-FFF2-40B4-BE49-F238E27FC236}">
              <a16:creationId xmlns:a16="http://schemas.microsoft.com/office/drawing/2014/main" id="{B03C209D-594C-46C7-B0C9-8C00592E9C80}"/>
            </a:ext>
          </a:extLst>
        </xdr:cNvPr>
        <xdr:cNvSpPr/>
      </xdr:nvSpPr>
      <xdr:spPr>
        <a:xfrm>
          <a:off x="8278587" y="17367250"/>
          <a:ext cx="1511300" cy="732064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Solicitud de vale de</a:t>
          </a:r>
          <a:r>
            <a:rPr lang="es-PE" sz="800" baseline="0"/>
            <a:t> pedido</a:t>
          </a:r>
          <a:endParaRPr lang="es-PE" sz="800"/>
        </a:p>
      </xdr:txBody>
    </xdr:sp>
    <xdr:clientData/>
  </xdr:twoCellAnchor>
  <xdr:twoCellAnchor>
    <xdr:from>
      <xdr:col>7</xdr:col>
      <xdr:colOff>194129</xdr:colOff>
      <xdr:row>17</xdr:row>
      <xdr:rowOff>21772</xdr:rowOff>
    </xdr:from>
    <xdr:to>
      <xdr:col>7</xdr:col>
      <xdr:colOff>1324429</xdr:colOff>
      <xdr:row>18</xdr:row>
      <xdr:rowOff>99786</xdr:rowOff>
    </xdr:to>
    <xdr:sp macro="" textlink="">
      <xdr:nvSpPr>
        <xdr:cNvPr id="14" name="Flecha: a la derecha 13">
          <a:extLst>
            <a:ext uri="{FF2B5EF4-FFF2-40B4-BE49-F238E27FC236}">
              <a16:creationId xmlns:a16="http://schemas.microsoft.com/office/drawing/2014/main" id="{24D12F7C-B6DC-4431-AD3E-177E9A571575}"/>
            </a:ext>
          </a:extLst>
        </xdr:cNvPr>
        <xdr:cNvSpPr/>
      </xdr:nvSpPr>
      <xdr:spPr>
        <a:xfrm>
          <a:off x="11814629" y="16250558"/>
          <a:ext cx="1130300" cy="1084942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 baseline="0"/>
            <a:t>Traslada la aprobacioón a los auxiliares de prod</a:t>
          </a:r>
          <a:endParaRPr lang="es-PE" sz="800"/>
        </a:p>
      </xdr:txBody>
    </xdr:sp>
    <xdr:clientData/>
  </xdr:twoCellAnchor>
  <xdr:twoCellAnchor>
    <xdr:from>
      <xdr:col>5</xdr:col>
      <xdr:colOff>90714</xdr:colOff>
      <xdr:row>20</xdr:row>
      <xdr:rowOff>73458</xdr:rowOff>
    </xdr:from>
    <xdr:to>
      <xdr:col>5</xdr:col>
      <xdr:colOff>1602014</xdr:colOff>
      <xdr:row>20</xdr:row>
      <xdr:rowOff>805522</xdr:rowOff>
    </xdr:to>
    <xdr:sp macro="" textlink="">
      <xdr:nvSpPr>
        <xdr:cNvPr id="15" name="Elipse 14">
          <a:extLst>
            <a:ext uri="{FF2B5EF4-FFF2-40B4-BE49-F238E27FC236}">
              <a16:creationId xmlns:a16="http://schemas.microsoft.com/office/drawing/2014/main" id="{01AC869A-06FD-4257-B5C9-46E8F05B8870}"/>
            </a:ext>
          </a:extLst>
        </xdr:cNvPr>
        <xdr:cNvSpPr/>
      </xdr:nvSpPr>
      <xdr:spPr>
        <a:xfrm>
          <a:off x="8309428" y="19323029"/>
          <a:ext cx="1511300" cy="732064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Envasado</a:t>
          </a:r>
        </a:p>
      </xdr:txBody>
    </xdr:sp>
    <xdr:clientData/>
  </xdr:twoCellAnchor>
  <xdr:twoCellAnchor>
    <xdr:from>
      <xdr:col>7</xdr:col>
      <xdr:colOff>99787</xdr:colOff>
      <xdr:row>18</xdr:row>
      <xdr:rowOff>979714</xdr:rowOff>
    </xdr:from>
    <xdr:to>
      <xdr:col>7</xdr:col>
      <xdr:colOff>1280887</xdr:colOff>
      <xdr:row>19</xdr:row>
      <xdr:rowOff>991506</xdr:rowOff>
    </xdr:to>
    <xdr:sp macro="" textlink="">
      <xdr:nvSpPr>
        <xdr:cNvPr id="16" name="Flecha: a la derecha 15">
          <a:extLst>
            <a:ext uri="{FF2B5EF4-FFF2-40B4-BE49-F238E27FC236}">
              <a16:creationId xmlns:a16="http://schemas.microsoft.com/office/drawing/2014/main" id="{ACB81C53-B463-4BBB-80CF-C6F66FD9DA2C}"/>
            </a:ext>
          </a:extLst>
        </xdr:cNvPr>
        <xdr:cNvSpPr/>
      </xdr:nvSpPr>
      <xdr:spPr>
        <a:xfrm>
          <a:off x="11720287" y="18215428"/>
          <a:ext cx="1181100" cy="1018721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 baseline="0"/>
            <a:t>Traslada a lamacen a traer su pedido</a:t>
          </a:r>
          <a:endParaRPr lang="es-PE" sz="800"/>
        </a:p>
      </xdr:txBody>
    </xdr:sp>
    <xdr:clientData/>
  </xdr:twoCellAnchor>
  <xdr:twoCellAnchor>
    <xdr:from>
      <xdr:col>5</xdr:col>
      <xdr:colOff>815524</xdr:colOff>
      <xdr:row>18</xdr:row>
      <xdr:rowOff>863599</xdr:rowOff>
    </xdr:from>
    <xdr:to>
      <xdr:col>7</xdr:col>
      <xdr:colOff>99788</xdr:colOff>
      <xdr:row>19</xdr:row>
      <xdr:rowOff>482145</xdr:rowOff>
    </xdr:to>
    <xdr:cxnSp macro="">
      <xdr:nvCxnSpPr>
        <xdr:cNvPr id="17" name="Conector: angular 16">
          <a:extLst>
            <a:ext uri="{FF2B5EF4-FFF2-40B4-BE49-F238E27FC236}">
              <a16:creationId xmlns:a16="http://schemas.microsoft.com/office/drawing/2014/main" id="{B4BC9446-9F18-422F-8EEF-812FAD18ADD7}"/>
            </a:ext>
          </a:extLst>
        </xdr:cNvPr>
        <xdr:cNvCxnSpPr>
          <a:stCxn id="13" idx="4"/>
          <a:endCxn id="16" idx="1"/>
        </xdr:cNvCxnSpPr>
      </xdr:nvCxnSpPr>
      <xdr:spPr>
        <a:xfrm rot="16200000" flipH="1">
          <a:off x="10064525" y="17069026"/>
          <a:ext cx="625475" cy="2686050"/>
        </a:xfrm>
        <a:prstGeom prst="bentConnector2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858611</xdr:colOff>
      <xdr:row>12</xdr:row>
      <xdr:rowOff>779236</xdr:rowOff>
    </xdr:from>
    <xdr:to>
      <xdr:col>8</xdr:col>
      <xdr:colOff>651329</xdr:colOff>
      <xdr:row>13</xdr:row>
      <xdr:rowOff>678544</xdr:rowOff>
    </xdr:to>
    <xdr:cxnSp macro="">
      <xdr:nvCxnSpPr>
        <xdr:cNvPr id="18" name="Conector: angular 17">
          <a:extLst>
            <a:ext uri="{FF2B5EF4-FFF2-40B4-BE49-F238E27FC236}">
              <a16:creationId xmlns:a16="http://schemas.microsoft.com/office/drawing/2014/main" id="{BB65FB05-0553-43E5-A4DC-F204696F296F}"/>
            </a:ext>
          </a:extLst>
        </xdr:cNvPr>
        <xdr:cNvCxnSpPr>
          <a:stCxn id="10" idx="2"/>
          <a:endCxn id="9" idx="4"/>
        </xdr:cNvCxnSpPr>
      </xdr:nvCxnSpPr>
      <xdr:spPr>
        <a:xfrm rot="5400000" flipH="1">
          <a:off x="11790816" y="10910888"/>
          <a:ext cx="906236" cy="3031218"/>
        </a:xfrm>
        <a:prstGeom prst="bentConnector3">
          <a:avLst>
            <a:gd name="adj1" fmla="val -25225"/>
          </a:avLst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92529</xdr:colOff>
      <xdr:row>16</xdr:row>
      <xdr:rowOff>209391</xdr:rowOff>
    </xdr:from>
    <xdr:to>
      <xdr:col>6</xdr:col>
      <xdr:colOff>1533072</xdr:colOff>
      <xdr:row>16</xdr:row>
      <xdr:rowOff>789214</xdr:rowOff>
    </xdr:to>
    <xdr:sp macro="" textlink="">
      <xdr:nvSpPr>
        <xdr:cNvPr id="19" name="Rectángulo: esquinas redondeadas 18">
          <a:extLst>
            <a:ext uri="{FF2B5EF4-FFF2-40B4-BE49-F238E27FC236}">
              <a16:creationId xmlns:a16="http://schemas.microsoft.com/office/drawing/2014/main" id="{0E8FB676-2ACC-4FF2-87B0-6597E25CDD0D}"/>
            </a:ext>
          </a:extLst>
        </xdr:cNvPr>
        <xdr:cNvSpPr/>
      </xdr:nvSpPr>
      <xdr:spPr>
        <a:xfrm>
          <a:off x="9962243" y="15431248"/>
          <a:ext cx="1440543" cy="579823"/>
        </a:xfrm>
        <a:prstGeom prst="roundRect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ctr"/>
          <a:r>
            <a:rPr lang="es-PE" sz="800" b="1"/>
            <a:t>Evaluacion de calidad</a:t>
          </a:r>
        </a:p>
        <a:p>
          <a:pPr algn="ctr"/>
          <a:endParaRPr lang="es-PE" sz="800" b="1"/>
        </a:p>
        <a:p>
          <a:pPr algn="ctr"/>
          <a:endParaRPr lang="es-PE" sz="800" b="1"/>
        </a:p>
      </xdr:txBody>
    </xdr:sp>
    <xdr:clientData/>
  </xdr:twoCellAnchor>
  <xdr:twoCellAnchor>
    <xdr:from>
      <xdr:col>5</xdr:col>
      <xdr:colOff>45357</xdr:colOff>
      <xdr:row>6</xdr:row>
      <xdr:rowOff>244928</xdr:rowOff>
    </xdr:from>
    <xdr:to>
      <xdr:col>5</xdr:col>
      <xdr:colOff>1617435</xdr:colOff>
      <xdr:row>6</xdr:row>
      <xdr:rowOff>809171</xdr:rowOff>
    </xdr:to>
    <xdr:sp macro="" textlink="">
      <xdr:nvSpPr>
        <xdr:cNvPr id="21" name="Elipse 20">
          <a:extLst>
            <a:ext uri="{FF2B5EF4-FFF2-40B4-BE49-F238E27FC236}">
              <a16:creationId xmlns:a16="http://schemas.microsoft.com/office/drawing/2014/main" id="{07DB0EB2-20D9-46EC-B081-44EDEB18D491}"/>
            </a:ext>
          </a:extLst>
        </xdr:cNvPr>
        <xdr:cNvSpPr/>
      </xdr:nvSpPr>
      <xdr:spPr>
        <a:xfrm>
          <a:off x="8264071" y="5397499"/>
          <a:ext cx="1572078" cy="564243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800"/>
            <a:t>COMPLETADO TERMINO</a:t>
          </a:r>
        </a:p>
      </xdr:txBody>
    </xdr:sp>
    <xdr:clientData/>
  </xdr:twoCellAnchor>
  <xdr:twoCellAnchor>
    <xdr:from>
      <xdr:col>5</xdr:col>
      <xdr:colOff>215894</xdr:colOff>
      <xdr:row>5</xdr:row>
      <xdr:rowOff>99786</xdr:rowOff>
    </xdr:from>
    <xdr:to>
      <xdr:col>5</xdr:col>
      <xdr:colOff>1233715</xdr:colOff>
      <xdr:row>5</xdr:row>
      <xdr:rowOff>489857</xdr:rowOff>
    </xdr:to>
    <xdr:sp macro="" textlink="">
      <xdr:nvSpPr>
        <xdr:cNvPr id="22" name="Elipse 21">
          <a:extLst>
            <a:ext uri="{FF2B5EF4-FFF2-40B4-BE49-F238E27FC236}">
              <a16:creationId xmlns:a16="http://schemas.microsoft.com/office/drawing/2014/main" id="{B94D4244-CEAE-42CA-B555-A6767B73F3CB}"/>
            </a:ext>
          </a:extLst>
        </xdr:cNvPr>
        <xdr:cNvSpPr/>
      </xdr:nvSpPr>
      <xdr:spPr>
        <a:xfrm>
          <a:off x="8434608" y="4626429"/>
          <a:ext cx="1017821" cy="390071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PE" sz="800"/>
        </a:p>
      </xdr:txBody>
    </xdr:sp>
    <xdr:clientData/>
  </xdr:twoCellAnchor>
  <xdr:twoCellAnchor>
    <xdr:from>
      <xdr:col>5</xdr:col>
      <xdr:colOff>1571173</xdr:colOff>
      <xdr:row>17</xdr:row>
      <xdr:rowOff>564243</xdr:rowOff>
    </xdr:from>
    <xdr:to>
      <xdr:col>7</xdr:col>
      <xdr:colOff>1324429</xdr:colOff>
      <xdr:row>18</xdr:row>
      <xdr:rowOff>497568</xdr:rowOff>
    </xdr:to>
    <xdr:cxnSp macro="">
      <xdr:nvCxnSpPr>
        <xdr:cNvPr id="40" name="Conector: angular 39">
          <a:extLst>
            <a:ext uri="{FF2B5EF4-FFF2-40B4-BE49-F238E27FC236}">
              <a16:creationId xmlns:a16="http://schemas.microsoft.com/office/drawing/2014/main" id="{36CFBF22-4CF6-4B9D-B675-60CCF731F099}"/>
            </a:ext>
          </a:extLst>
        </xdr:cNvPr>
        <xdr:cNvCxnSpPr>
          <a:stCxn id="14" idx="3"/>
          <a:endCxn id="13" idx="6"/>
        </xdr:cNvCxnSpPr>
      </xdr:nvCxnSpPr>
      <xdr:spPr>
        <a:xfrm flipH="1">
          <a:off x="9789887" y="16793029"/>
          <a:ext cx="3155042" cy="940253"/>
        </a:xfrm>
        <a:prstGeom prst="bentConnector3">
          <a:avLst>
            <a:gd name="adj1" fmla="val -7246"/>
          </a:avLst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1602015</xdr:colOff>
      <xdr:row>17</xdr:row>
      <xdr:rowOff>562427</xdr:rowOff>
    </xdr:from>
    <xdr:to>
      <xdr:col>7</xdr:col>
      <xdr:colOff>1387930</xdr:colOff>
      <xdr:row>20</xdr:row>
      <xdr:rowOff>439489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9D6A30AA-D00E-4628-9D1B-4F356638BF9C}"/>
            </a:ext>
          </a:extLst>
        </xdr:cNvPr>
        <xdr:cNvCxnSpPr>
          <a:endCxn id="15" idx="6"/>
        </xdr:cNvCxnSpPr>
      </xdr:nvCxnSpPr>
      <xdr:spPr>
        <a:xfrm rot="10800000" flipV="1">
          <a:off x="9820729" y="16791213"/>
          <a:ext cx="3187701" cy="2897847"/>
        </a:xfrm>
        <a:prstGeom prst="bentConnector3">
          <a:avLst>
            <a:gd name="adj1" fmla="val -31389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812801</xdr:colOff>
      <xdr:row>16</xdr:row>
      <xdr:rowOff>789214</xdr:rowOff>
    </xdr:from>
    <xdr:to>
      <xdr:col>7</xdr:col>
      <xdr:colOff>194129</xdr:colOff>
      <xdr:row>17</xdr:row>
      <xdr:rowOff>564243</xdr:rowOff>
    </xdr:to>
    <xdr:cxnSp macro="">
      <xdr:nvCxnSpPr>
        <xdr:cNvPr id="49" name="Conector: angular 48">
          <a:extLst>
            <a:ext uri="{FF2B5EF4-FFF2-40B4-BE49-F238E27FC236}">
              <a16:creationId xmlns:a16="http://schemas.microsoft.com/office/drawing/2014/main" id="{6FB45BA0-80C5-4C6A-AEAF-F73C1D048820}"/>
            </a:ext>
          </a:extLst>
        </xdr:cNvPr>
        <xdr:cNvCxnSpPr>
          <a:stCxn id="19" idx="2"/>
          <a:endCxn id="14" idx="1"/>
        </xdr:cNvCxnSpPr>
      </xdr:nvCxnSpPr>
      <xdr:spPr>
        <a:xfrm rot="16200000" flipH="1">
          <a:off x="10857593" y="15835993"/>
          <a:ext cx="781958" cy="1132114"/>
        </a:xfrm>
        <a:prstGeom prst="bentConnector2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1533073</xdr:colOff>
      <xdr:row>15</xdr:row>
      <xdr:rowOff>644071</xdr:rowOff>
    </xdr:from>
    <xdr:to>
      <xdr:col>7</xdr:col>
      <xdr:colOff>1387930</xdr:colOff>
      <xdr:row>16</xdr:row>
      <xdr:rowOff>499303</xdr:rowOff>
    </xdr:to>
    <xdr:cxnSp macro="">
      <xdr:nvCxnSpPr>
        <xdr:cNvPr id="52" name="Conector: angular 51">
          <a:extLst>
            <a:ext uri="{FF2B5EF4-FFF2-40B4-BE49-F238E27FC236}">
              <a16:creationId xmlns:a16="http://schemas.microsoft.com/office/drawing/2014/main" id="{9489CDAF-5751-4AEE-946A-C5771A908FDF}"/>
            </a:ext>
          </a:extLst>
        </xdr:cNvPr>
        <xdr:cNvCxnSpPr>
          <a:endCxn id="19" idx="3"/>
        </xdr:cNvCxnSpPr>
      </xdr:nvCxnSpPr>
      <xdr:spPr>
        <a:xfrm rot="10800000" flipV="1">
          <a:off x="11402787" y="14859000"/>
          <a:ext cx="1605643" cy="862160"/>
        </a:xfrm>
        <a:prstGeom prst="bentConnector3">
          <a:avLst>
            <a:gd name="adj1" fmla="val -21186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923933</xdr:colOff>
      <xdr:row>14</xdr:row>
      <xdr:rowOff>793751</xdr:rowOff>
    </xdr:from>
    <xdr:to>
      <xdr:col>7</xdr:col>
      <xdr:colOff>226800</xdr:colOff>
      <xdr:row>15</xdr:row>
      <xdr:rowOff>535214</xdr:rowOff>
    </xdr:to>
    <xdr:cxnSp macro="">
      <xdr:nvCxnSpPr>
        <xdr:cNvPr id="59" name="Conector: angular 58">
          <a:extLst>
            <a:ext uri="{FF2B5EF4-FFF2-40B4-BE49-F238E27FC236}">
              <a16:creationId xmlns:a16="http://schemas.microsoft.com/office/drawing/2014/main" id="{D49772FA-57F5-4393-911E-2CEC6A368F5F}"/>
            </a:ext>
          </a:extLst>
        </xdr:cNvPr>
        <xdr:cNvCxnSpPr>
          <a:stCxn id="11" idx="4"/>
          <a:endCxn id="12" idx="1"/>
        </xdr:cNvCxnSpPr>
      </xdr:nvCxnSpPr>
      <xdr:spPr>
        <a:xfrm rot="16200000" flipH="1">
          <a:off x="10120778" y="13023620"/>
          <a:ext cx="748392" cy="2704653"/>
        </a:xfrm>
        <a:prstGeom prst="bentConnector2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1524009</xdr:colOff>
      <xdr:row>13</xdr:row>
      <xdr:rowOff>419101</xdr:rowOff>
    </xdr:from>
    <xdr:to>
      <xdr:col>8</xdr:col>
      <xdr:colOff>1095829</xdr:colOff>
      <xdr:row>14</xdr:row>
      <xdr:rowOff>472169</xdr:rowOff>
    </xdr:to>
    <xdr:cxnSp macro="">
      <xdr:nvCxnSpPr>
        <xdr:cNvPr id="62" name="Conector: angular 61">
          <a:extLst>
            <a:ext uri="{FF2B5EF4-FFF2-40B4-BE49-F238E27FC236}">
              <a16:creationId xmlns:a16="http://schemas.microsoft.com/office/drawing/2014/main" id="{2612AD9A-A812-44AB-BC28-5A8BB60B071F}"/>
            </a:ext>
          </a:extLst>
        </xdr:cNvPr>
        <xdr:cNvCxnSpPr>
          <a:stCxn id="10" idx="3"/>
          <a:endCxn id="11" idx="6"/>
        </xdr:cNvCxnSpPr>
      </xdr:nvCxnSpPr>
      <xdr:spPr>
        <a:xfrm flipH="1">
          <a:off x="9742723" y="12620172"/>
          <a:ext cx="4461320" cy="1059997"/>
        </a:xfrm>
        <a:prstGeom prst="bentConnector3">
          <a:avLst>
            <a:gd name="adj1" fmla="val -5124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1458686</xdr:colOff>
      <xdr:row>12</xdr:row>
      <xdr:rowOff>456293</xdr:rowOff>
    </xdr:from>
    <xdr:to>
      <xdr:col>8</xdr:col>
      <xdr:colOff>206829</xdr:colOff>
      <xdr:row>13</xdr:row>
      <xdr:rowOff>419101</xdr:rowOff>
    </xdr:to>
    <xdr:cxnSp macro="">
      <xdr:nvCxnSpPr>
        <xdr:cNvPr id="66" name="Conector: angular 65">
          <a:extLst>
            <a:ext uri="{FF2B5EF4-FFF2-40B4-BE49-F238E27FC236}">
              <a16:creationId xmlns:a16="http://schemas.microsoft.com/office/drawing/2014/main" id="{278E7456-FEA8-46C0-A970-8F9EA32B6928}"/>
            </a:ext>
          </a:extLst>
        </xdr:cNvPr>
        <xdr:cNvCxnSpPr>
          <a:stCxn id="9" idx="6"/>
          <a:endCxn id="10" idx="1"/>
        </xdr:cNvCxnSpPr>
      </xdr:nvCxnSpPr>
      <xdr:spPr>
        <a:xfrm>
          <a:off x="11328400" y="11650436"/>
          <a:ext cx="1986643" cy="969736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1285424</xdr:colOff>
      <xdr:row>13</xdr:row>
      <xdr:rowOff>419102</xdr:rowOff>
    </xdr:from>
    <xdr:to>
      <xdr:col>8</xdr:col>
      <xdr:colOff>1095829</xdr:colOff>
      <xdr:row>19</xdr:row>
      <xdr:rowOff>489857</xdr:rowOff>
    </xdr:to>
    <xdr:cxnSp macro="">
      <xdr:nvCxnSpPr>
        <xdr:cNvPr id="69" name="Conector: angular 68">
          <a:extLst>
            <a:ext uri="{FF2B5EF4-FFF2-40B4-BE49-F238E27FC236}">
              <a16:creationId xmlns:a16="http://schemas.microsoft.com/office/drawing/2014/main" id="{99E2B45B-142B-4B33-B21E-A740ED202CCE}"/>
            </a:ext>
          </a:extLst>
        </xdr:cNvPr>
        <xdr:cNvCxnSpPr>
          <a:endCxn id="10" idx="3"/>
        </xdr:cNvCxnSpPr>
      </xdr:nvCxnSpPr>
      <xdr:spPr>
        <a:xfrm rot="5400000" flipH="1" flipV="1">
          <a:off x="10498820" y="15027277"/>
          <a:ext cx="6112327" cy="1298119"/>
        </a:xfrm>
        <a:prstGeom prst="bentConnector4">
          <a:avLst>
            <a:gd name="adj1" fmla="val -652"/>
            <a:gd name="adj2" fmla="val 193082"/>
          </a:avLst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858611</xdr:colOff>
      <xdr:row>11</xdr:row>
      <xdr:rowOff>482601</xdr:rowOff>
    </xdr:from>
    <xdr:to>
      <xdr:col>8</xdr:col>
      <xdr:colOff>1190171</xdr:colOff>
      <xdr:row>12</xdr:row>
      <xdr:rowOff>133350</xdr:rowOff>
    </xdr:to>
    <xdr:cxnSp macro="">
      <xdr:nvCxnSpPr>
        <xdr:cNvPr id="75" name="Conector: angular 74">
          <a:extLst>
            <a:ext uri="{FF2B5EF4-FFF2-40B4-BE49-F238E27FC236}">
              <a16:creationId xmlns:a16="http://schemas.microsoft.com/office/drawing/2014/main" id="{65AD46FD-B1E5-4A07-BFCF-2656CBBABC0D}"/>
            </a:ext>
          </a:extLst>
        </xdr:cNvPr>
        <xdr:cNvCxnSpPr>
          <a:stCxn id="8" idx="3"/>
          <a:endCxn id="9" idx="0"/>
        </xdr:cNvCxnSpPr>
      </xdr:nvCxnSpPr>
      <xdr:spPr>
        <a:xfrm flipH="1">
          <a:off x="10728325" y="10669815"/>
          <a:ext cx="3570060" cy="657678"/>
        </a:xfrm>
        <a:prstGeom prst="bentConnector4">
          <a:avLst>
            <a:gd name="adj1" fmla="val -6403"/>
            <a:gd name="adj2" fmla="val 69724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1429658</xdr:colOff>
      <xdr:row>10</xdr:row>
      <xdr:rowOff>367847</xdr:rowOff>
    </xdr:from>
    <xdr:to>
      <xdr:col>8</xdr:col>
      <xdr:colOff>301171</xdr:colOff>
      <xdr:row>11</xdr:row>
      <xdr:rowOff>482601</xdr:rowOff>
    </xdr:to>
    <xdr:cxnSp macro="">
      <xdr:nvCxnSpPr>
        <xdr:cNvPr id="78" name="Conector: angular 77">
          <a:extLst>
            <a:ext uri="{FF2B5EF4-FFF2-40B4-BE49-F238E27FC236}">
              <a16:creationId xmlns:a16="http://schemas.microsoft.com/office/drawing/2014/main" id="{5A7FE2C2-4DB6-4993-AC2D-70EEA869A06C}"/>
            </a:ext>
          </a:extLst>
        </xdr:cNvPr>
        <xdr:cNvCxnSpPr>
          <a:stCxn id="7" idx="6"/>
          <a:endCxn id="8" idx="1"/>
        </xdr:cNvCxnSpPr>
      </xdr:nvCxnSpPr>
      <xdr:spPr>
        <a:xfrm>
          <a:off x="9648372" y="9548133"/>
          <a:ext cx="3761013" cy="1121682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829583</xdr:colOff>
      <xdr:row>9</xdr:row>
      <xdr:rowOff>544289</xdr:rowOff>
    </xdr:from>
    <xdr:to>
      <xdr:col>7</xdr:col>
      <xdr:colOff>1442358</xdr:colOff>
      <xdr:row>10</xdr:row>
      <xdr:rowOff>46265</xdr:rowOff>
    </xdr:to>
    <xdr:cxnSp macro="">
      <xdr:nvCxnSpPr>
        <xdr:cNvPr id="81" name="Conector: angular 80">
          <a:extLst>
            <a:ext uri="{FF2B5EF4-FFF2-40B4-BE49-F238E27FC236}">
              <a16:creationId xmlns:a16="http://schemas.microsoft.com/office/drawing/2014/main" id="{DA89E307-5234-4C38-A81D-138CE359DDAF}"/>
            </a:ext>
          </a:extLst>
        </xdr:cNvPr>
        <xdr:cNvCxnSpPr>
          <a:stCxn id="6" idx="3"/>
          <a:endCxn id="7" idx="0"/>
        </xdr:cNvCxnSpPr>
      </xdr:nvCxnSpPr>
      <xdr:spPr>
        <a:xfrm flipH="1">
          <a:off x="9048297" y="8717646"/>
          <a:ext cx="4014561" cy="508905"/>
        </a:xfrm>
        <a:prstGeom prst="bentConnector4">
          <a:avLst>
            <a:gd name="adj1" fmla="val -5694"/>
            <a:gd name="adj2" fmla="val 89216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1533072</xdr:colOff>
      <xdr:row>8</xdr:row>
      <xdr:rowOff>413657</xdr:rowOff>
    </xdr:from>
    <xdr:to>
      <xdr:col>7</xdr:col>
      <xdr:colOff>71665</xdr:colOff>
      <xdr:row>9</xdr:row>
      <xdr:rowOff>544289</xdr:rowOff>
    </xdr:to>
    <xdr:cxnSp macro="">
      <xdr:nvCxnSpPr>
        <xdr:cNvPr id="84" name="Conector: angular 83">
          <a:extLst>
            <a:ext uri="{FF2B5EF4-FFF2-40B4-BE49-F238E27FC236}">
              <a16:creationId xmlns:a16="http://schemas.microsoft.com/office/drawing/2014/main" id="{8C901152-74DE-4C1C-BC3A-FD536CCD5490}"/>
            </a:ext>
          </a:extLst>
        </xdr:cNvPr>
        <xdr:cNvCxnSpPr>
          <a:stCxn id="5" idx="6"/>
          <a:endCxn id="6" idx="1"/>
        </xdr:cNvCxnSpPr>
      </xdr:nvCxnSpPr>
      <xdr:spPr>
        <a:xfrm>
          <a:off x="9751786" y="7580086"/>
          <a:ext cx="1940379" cy="113756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794205</xdr:colOff>
      <xdr:row>7</xdr:row>
      <xdr:rowOff>485775</xdr:rowOff>
    </xdr:from>
    <xdr:to>
      <xdr:col>7</xdr:col>
      <xdr:colOff>1424215</xdr:colOff>
      <xdr:row>8</xdr:row>
      <xdr:rowOff>83457</xdr:rowOff>
    </xdr:to>
    <xdr:cxnSp macro="">
      <xdr:nvCxnSpPr>
        <xdr:cNvPr id="87" name="Conector: angular 86">
          <a:extLst>
            <a:ext uri="{FF2B5EF4-FFF2-40B4-BE49-F238E27FC236}">
              <a16:creationId xmlns:a16="http://schemas.microsoft.com/office/drawing/2014/main" id="{7B4D6695-2834-4DF0-B697-1983AE1E455A}"/>
            </a:ext>
          </a:extLst>
        </xdr:cNvPr>
        <xdr:cNvCxnSpPr>
          <a:stCxn id="4" idx="3"/>
          <a:endCxn id="5" idx="0"/>
        </xdr:cNvCxnSpPr>
      </xdr:nvCxnSpPr>
      <xdr:spPr>
        <a:xfrm flipH="1">
          <a:off x="9012919" y="6645275"/>
          <a:ext cx="4031796" cy="604611"/>
        </a:xfrm>
        <a:prstGeom prst="bentConnector4">
          <a:avLst>
            <a:gd name="adj1" fmla="val -5670"/>
            <a:gd name="adj2" fmla="val 89347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1603830</xdr:colOff>
      <xdr:row>6</xdr:row>
      <xdr:rowOff>547461</xdr:rowOff>
    </xdr:from>
    <xdr:to>
      <xdr:col>7</xdr:col>
      <xdr:colOff>73479</xdr:colOff>
      <xdr:row>7</xdr:row>
      <xdr:rowOff>485775</xdr:rowOff>
    </xdr:to>
    <xdr:cxnSp macro="">
      <xdr:nvCxnSpPr>
        <xdr:cNvPr id="90" name="Conector: angular 89">
          <a:extLst>
            <a:ext uri="{FF2B5EF4-FFF2-40B4-BE49-F238E27FC236}">
              <a16:creationId xmlns:a16="http://schemas.microsoft.com/office/drawing/2014/main" id="{4EFA98DE-7E95-4B9E-819E-C727BBC46902}"/>
            </a:ext>
          </a:extLst>
        </xdr:cNvPr>
        <xdr:cNvCxnSpPr>
          <a:endCxn id="4" idx="1"/>
        </xdr:cNvCxnSpPr>
      </xdr:nvCxnSpPr>
      <xdr:spPr>
        <a:xfrm>
          <a:off x="9822544" y="5700032"/>
          <a:ext cx="1871435" cy="945243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316591</xdr:colOff>
      <xdr:row>5</xdr:row>
      <xdr:rowOff>19951</xdr:rowOff>
    </xdr:from>
    <xdr:to>
      <xdr:col>7</xdr:col>
      <xdr:colOff>1161141</xdr:colOff>
      <xdr:row>5</xdr:row>
      <xdr:rowOff>480779</xdr:rowOff>
    </xdr:to>
    <xdr:sp macro="" textlink="">
      <xdr:nvSpPr>
        <xdr:cNvPr id="92" name="Flecha: a la derecha 91">
          <a:extLst>
            <a:ext uri="{FF2B5EF4-FFF2-40B4-BE49-F238E27FC236}">
              <a16:creationId xmlns:a16="http://schemas.microsoft.com/office/drawing/2014/main" id="{345315B4-CD23-44D8-939B-C9A3D9144BBD}"/>
            </a:ext>
          </a:extLst>
        </xdr:cNvPr>
        <xdr:cNvSpPr/>
      </xdr:nvSpPr>
      <xdr:spPr>
        <a:xfrm>
          <a:off x="11937091" y="4546594"/>
          <a:ext cx="844550" cy="460828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800"/>
        </a:p>
      </xdr:txBody>
    </xdr:sp>
    <xdr:clientData/>
  </xdr:twoCellAnchor>
  <xdr:twoCellAnchor>
    <xdr:from>
      <xdr:col>8</xdr:col>
      <xdr:colOff>244928</xdr:colOff>
      <xdr:row>5</xdr:row>
      <xdr:rowOff>154214</xdr:rowOff>
    </xdr:from>
    <xdr:to>
      <xdr:col>8</xdr:col>
      <xdr:colOff>888999</xdr:colOff>
      <xdr:row>5</xdr:row>
      <xdr:rowOff>518886</xdr:rowOff>
    </xdr:to>
    <xdr:sp macro="" textlink="">
      <xdr:nvSpPr>
        <xdr:cNvPr id="93" name="Diagrama de flujo: retraso 92">
          <a:extLst>
            <a:ext uri="{FF2B5EF4-FFF2-40B4-BE49-F238E27FC236}">
              <a16:creationId xmlns:a16="http://schemas.microsoft.com/office/drawing/2014/main" id="{AF70EE9E-0352-4CFC-87E4-8BC7515CFEBF}"/>
            </a:ext>
          </a:extLst>
        </xdr:cNvPr>
        <xdr:cNvSpPr/>
      </xdr:nvSpPr>
      <xdr:spPr>
        <a:xfrm>
          <a:off x="13353142" y="4680857"/>
          <a:ext cx="644071" cy="364672"/>
        </a:xfrm>
        <a:prstGeom prst="flowChartDelay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800"/>
        </a:p>
      </xdr:txBody>
    </xdr:sp>
    <xdr:clientData/>
  </xdr:twoCellAnchor>
  <xdr:twoCellAnchor>
    <xdr:from>
      <xdr:col>6</xdr:col>
      <xdr:colOff>362857</xdr:colOff>
      <xdr:row>5</xdr:row>
      <xdr:rowOff>99787</xdr:rowOff>
    </xdr:from>
    <xdr:to>
      <xdr:col>6</xdr:col>
      <xdr:colOff>1297215</xdr:colOff>
      <xdr:row>5</xdr:row>
      <xdr:rowOff>498929</xdr:rowOff>
    </xdr:to>
    <xdr:sp macro="" textlink="">
      <xdr:nvSpPr>
        <xdr:cNvPr id="94" name="Rectángulo: esquinas redondeadas 93">
          <a:extLst>
            <a:ext uri="{FF2B5EF4-FFF2-40B4-BE49-F238E27FC236}">
              <a16:creationId xmlns:a16="http://schemas.microsoft.com/office/drawing/2014/main" id="{D5A182E6-AAE8-47F7-8E78-0D364D4706F1}"/>
            </a:ext>
          </a:extLst>
        </xdr:cNvPr>
        <xdr:cNvSpPr/>
      </xdr:nvSpPr>
      <xdr:spPr>
        <a:xfrm>
          <a:off x="10232571" y="4626430"/>
          <a:ext cx="934358" cy="399142"/>
        </a:xfrm>
        <a:prstGeom prst="roundRect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ctr"/>
          <a:endParaRPr lang="es-PE" sz="800" b="1"/>
        </a:p>
        <a:p>
          <a:pPr algn="ctr"/>
          <a:endParaRPr lang="es-PE" sz="800" b="1"/>
        </a:p>
        <a:p>
          <a:pPr algn="ctr"/>
          <a:endParaRPr lang="es-PE" sz="8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460822</xdr:colOff>
      <xdr:row>3</xdr:row>
      <xdr:rowOff>99785</xdr:rowOff>
    </xdr:from>
    <xdr:to>
      <xdr:col>5</xdr:col>
      <xdr:colOff>1180822</xdr:colOff>
      <xdr:row>3</xdr:row>
      <xdr:rowOff>819785</xdr:rowOff>
    </xdr:to>
    <xdr:sp macro="" textlink="">
      <xdr:nvSpPr>
        <xdr:cNvPr id="19" name="Elipse 18">
          <a:extLst>
            <a:ext uri="{FF2B5EF4-FFF2-40B4-BE49-F238E27FC236}">
              <a16:creationId xmlns:a16="http://schemas.microsoft.com/office/drawing/2014/main" id="{CB4F3F36-7213-4346-9032-8D70F165FF0A}"/>
            </a:ext>
          </a:extLst>
        </xdr:cNvPr>
        <xdr:cNvSpPr/>
      </xdr:nvSpPr>
      <xdr:spPr>
        <a:xfrm>
          <a:off x="7418608" y="1179285"/>
          <a:ext cx="720000" cy="720000"/>
        </a:xfrm>
        <a:prstGeom prst="ellipse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PE" sz="800"/>
        </a:p>
      </xdr:txBody>
    </xdr:sp>
    <xdr:clientData/>
  </xdr:twoCellAnchor>
  <xdr:twoCellAnchor>
    <xdr:from>
      <xdr:col>7</xdr:col>
      <xdr:colOff>498020</xdr:colOff>
      <xdr:row>3</xdr:row>
      <xdr:rowOff>146951</xdr:rowOff>
    </xdr:from>
    <xdr:to>
      <xdr:col>7</xdr:col>
      <xdr:colOff>1218020</xdr:colOff>
      <xdr:row>3</xdr:row>
      <xdr:rowOff>866951</xdr:rowOff>
    </xdr:to>
    <xdr:sp macro="" textlink="">
      <xdr:nvSpPr>
        <xdr:cNvPr id="34" name="Flecha: a la derecha 33">
          <a:extLst>
            <a:ext uri="{FF2B5EF4-FFF2-40B4-BE49-F238E27FC236}">
              <a16:creationId xmlns:a16="http://schemas.microsoft.com/office/drawing/2014/main" id="{8B0B0C48-A2B5-487F-9354-CA7D4CB5A5A9}"/>
            </a:ext>
          </a:extLst>
        </xdr:cNvPr>
        <xdr:cNvSpPr/>
      </xdr:nvSpPr>
      <xdr:spPr>
        <a:xfrm>
          <a:off x="10857591" y="1226451"/>
          <a:ext cx="720000" cy="720000"/>
        </a:xfrm>
        <a:prstGeom prst="rightArrow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800"/>
        </a:p>
      </xdr:txBody>
    </xdr:sp>
    <xdr:clientData/>
  </xdr:twoCellAnchor>
  <xdr:twoCellAnchor>
    <xdr:from>
      <xdr:col>8</xdr:col>
      <xdr:colOff>308428</xdr:colOff>
      <xdr:row>3</xdr:row>
      <xdr:rowOff>108856</xdr:rowOff>
    </xdr:from>
    <xdr:to>
      <xdr:col>8</xdr:col>
      <xdr:colOff>1028428</xdr:colOff>
      <xdr:row>3</xdr:row>
      <xdr:rowOff>828856</xdr:rowOff>
    </xdr:to>
    <xdr:sp macro="" textlink="">
      <xdr:nvSpPr>
        <xdr:cNvPr id="35" name="Diagrama de flujo: retraso 34">
          <a:extLst>
            <a:ext uri="{FF2B5EF4-FFF2-40B4-BE49-F238E27FC236}">
              <a16:creationId xmlns:a16="http://schemas.microsoft.com/office/drawing/2014/main" id="{AA57B397-E1E8-48D9-A13A-A54440C10B49}"/>
            </a:ext>
          </a:extLst>
        </xdr:cNvPr>
        <xdr:cNvSpPr/>
      </xdr:nvSpPr>
      <xdr:spPr>
        <a:xfrm>
          <a:off x="12155714" y="1188356"/>
          <a:ext cx="720000" cy="720000"/>
        </a:xfrm>
        <a:prstGeom prst="flowChartDelay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800"/>
        </a:p>
      </xdr:txBody>
    </xdr:sp>
    <xdr:clientData/>
  </xdr:twoCellAnchor>
  <xdr:twoCellAnchor>
    <xdr:from>
      <xdr:col>6</xdr:col>
      <xdr:colOff>580571</xdr:colOff>
      <xdr:row>3</xdr:row>
      <xdr:rowOff>127001</xdr:rowOff>
    </xdr:from>
    <xdr:to>
      <xdr:col>6</xdr:col>
      <xdr:colOff>1300571</xdr:colOff>
      <xdr:row>3</xdr:row>
      <xdr:rowOff>847001</xdr:rowOff>
    </xdr:to>
    <xdr:sp macro="" textlink="">
      <xdr:nvSpPr>
        <xdr:cNvPr id="71" name="Rectángulo: esquinas redondeadas 70">
          <a:extLst>
            <a:ext uri="{FF2B5EF4-FFF2-40B4-BE49-F238E27FC236}">
              <a16:creationId xmlns:a16="http://schemas.microsoft.com/office/drawing/2014/main" id="{049CB15B-644E-4433-B483-32FA24412003}"/>
            </a:ext>
          </a:extLst>
        </xdr:cNvPr>
        <xdr:cNvSpPr/>
      </xdr:nvSpPr>
      <xdr:spPr>
        <a:xfrm>
          <a:off x="8871857" y="1206501"/>
          <a:ext cx="720000" cy="720000"/>
        </a:xfrm>
        <a:prstGeom prst="roundRect">
          <a:avLst/>
        </a:prstGeom>
        <a:solidFill>
          <a:srgbClr val="00B0F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ctr"/>
          <a:endParaRPr lang="es-PE" sz="800" b="1"/>
        </a:p>
        <a:p>
          <a:pPr algn="ctr"/>
          <a:endParaRPr lang="es-PE" sz="800" b="1"/>
        </a:p>
        <a:p>
          <a:pPr algn="ctr"/>
          <a:endParaRPr lang="es-PE" sz="800" b="1"/>
        </a:p>
      </xdr:txBody>
    </xdr:sp>
    <xdr:clientData/>
  </xdr:twoCellAnchor>
  <xdr:twoCellAnchor>
    <xdr:from>
      <xdr:col>11</xdr:col>
      <xdr:colOff>290286</xdr:colOff>
      <xdr:row>3</xdr:row>
      <xdr:rowOff>208643</xdr:rowOff>
    </xdr:from>
    <xdr:to>
      <xdr:col>11</xdr:col>
      <xdr:colOff>819274</xdr:colOff>
      <xdr:row>3</xdr:row>
      <xdr:rowOff>766881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E4BDED6A-8720-2B3C-2B8D-8D1781FDCABD}"/>
            </a:ext>
          </a:extLst>
        </xdr:cNvPr>
        <xdr:cNvSpPr>
          <a:spLocks noChangeArrowheads="1"/>
        </xdr:cNvSpPr>
      </xdr:nvSpPr>
      <xdr:spPr bwMode="auto">
        <a:xfrm rot="10800000">
          <a:off x="11820072" y="1143000"/>
          <a:ext cx="528988" cy="558238"/>
        </a:xfrm>
        <a:prstGeom prst="triangle">
          <a:avLst>
            <a:gd name="adj" fmla="val 50000"/>
          </a:avLst>
        </a:prstGeom>
        <a:solidFill>
          <a:schemeClr val="bg1"/>
        </a:solidFill>
        <a:ln w="19050">
          <a:solidFill>
            <a:srgbClr val="085296"/>
          </a:solidFill>
          <a:miter lim="800000"/>
          <a:headEnd/>
          <a:tailEnd/>
        </a:ln>
      </xdr:spPr>
      <xdr:txBody>
        <a:bodyPr wrap="square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PE">
            <a:solidFill>
              <a:schemeClr val="bg1"/>
            </a:solidFill>
            <a:latin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172D41F-E562-4D9D-973F-7A912A312259}">
  <we:reference id="wa200002311" version="1.2024.9.188" store="en-US" storeType="OMEX"/>
  <we:alternateReferences>
    <we:reference id="wa200002311" version="1.2024.9.188" store="" storeType="OMEX"/>
  </we:alternateReferences>
  <we:properties>
    <we:property name="persist:connectionCollectionReducer" value="&quot;{\&quot;_persist\&quot;:\&quot;{\\\&quot;version\\\&quot;:3,\\\&quot;rehydrated\\\&quot;:true}\&quot;}&quot;"/>
    <we:property name="persist:connectionDatabasesReducer" value="&quot;{\&quot;_persist\&quot;:\&quot;{\\\&quot;version\\\&quot;:-1,\\\&quot;rehydrated\\\&quot;:true}\&quot;}&quot;"/>
    <we:property name="persist:genericInquiriesOptionsReducer" value="&quot;{\&quot;_persist\&quot;:\&quot;{\\\&quot;version\\\&quot;:1,\\\&quot;rehydrated\\\&quot;:true}\&quot;}&quot;"/>
    <we:property name="persist:globalObjectFiltersReducer" value="&quot;{\&quot;_persist\&quot;:\&quot;{\\\&quot;version\\\&quot;:0,\\\&quot;rehydrated\\\&quot;:true}\&quot;}&quot;"/>
    <we:property name="persist:granularBalanceLoadingReducer" value="&quot;{\&quot;_persist\&quot;:\&quot;{\\\&quot;version\\\&quot;:0,\\\&quot;rehydrated\\\&quot;:true}\&quot;}&quot;"/>
    <we:property name="persist:lastRefreshReducer" value="&quot;{\&quot;_persist\&quot;:\&quot;{\\\&quot;version\\\&quot;:-1,\\\&quot;rehydrated\\\&quot;:true}\&quot;}&quot;"/>
    <we:property name="persist:nxOnlyWorkbookOptionsReducer" value="&quot;{\&quot;asyncDataRetrievalForIntacct\&quot;:\&quot;\\\&quot;synchronous\\\&quot;\&quot;,\&quot;numberOfSdkFunctionsPerIntacctRequest\&quot;:\&quot;16\&quot;,\&quot;numberOfConcurrentIntacctRestApiRequests\&quot;:\&quot;8\&quot;,\&quot;globalConcurrencyLimit\&quot;:\&quot;4096\&quot;,\&quot;shouldOnlyLoadBalancesForAccountsSpecifiedInTheWorkbook\&quot;:\&quot;false\&quot;,\&quot;shouldUseDetailedDrilldown\&quot;:\&quot;false\&quot;,\&quot;writebackProcessingOrder\&quot;:\&quot;\\\&quot;over-then-down\\\&quot;\&quot;,\&quot;documentColumnValueForDetailedDrilldown\&quot;:\&quot;\\\&quot;bill-invoice-adjustment-number\\\&quot;\&quot;,\&quot;shouldRefreshPrecedentWorksheets\&quot;:\&quot;true\&quot;,\&quot;_persist\&quot;:\&quot;{\\\&quot;version\\\&quot;:1,\\\&quot;rehydrated\\\&quot;:true}\&quot;}&quot;"/>
    <we:property name="persist:snapshotReducer" value="&quot;{\&quot;_persist\&quot;:\&quot;{\\\&quot;version\\\&quot;:-1,\\\&quot;rehydrated\\\&quot;:true}\&quot;}&quot;"/>
    <we:property name="persist:workbookIdentityReducer" value="&quot;{\&quot;_persist\&quot;:\&quot;{\\\&quot;version\\\&quot;:-1,\\\&quot;rehydrated\\\&quot;:true}\&quot;}&quot;"/>
    <we:property name="persist:workbookOptionsReducer" value="&quot;{\&quot;shouldIgnoreEntityDoesNotExistError\&quot;:\&quot;{\\\&quot;value\\\&quot;:false}\&quot;,\&quot;shouldRefreshDataOnOpen\&quot;:\&quot;{\\\&quot;value\\\&quot;:false}\&quot;,\&quot;shouldRefreshExternalDataOnRefresh\&quot;:\&quot;{\\\&quot;value\\\&quot;:false}\&quot;,\&quot;isAccountBalanceSignReversed\&quot;:\&quot;{\\\&quot;value\\\&quot;:false}\&quot;,\&quot;blankRangesProcessingMode\&quot;:\&quot;{\\\&quot;value\\\&quot;:\\\&quot;keep-all-blanks\\\&quot;}\&quot;,\&quot;shouldDrilldownToSeparateWorkbook\&quot;:\&quot;{\\\&quot;value\\\&quot;:false}\&quot;,\&quot;_persist\&quot;:\&quot;{\\\&quot;version\\\&quot;:1,\\\&quot;rehydrated\\\&quot;:true}\&quot;}&quot;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COLLATE</we:customFunctionIds>
        <we:customFunctionIds>CONNECTIONINFO</we:customFunctionIds>
        <we:customFunctionIds>VXTEXTSPLIT</we:customFunctionIds>
        <we:customFunctionIds>UNIQUEBYPATTERN</we:customFunctionIds>
        <we:customFunctionIds>VELIXOVERSION</we:customFunctionIds>
        <we:customFunctionIds>TOTABLE</we:customFunctionIds>
        <we:customFunctionIds>TODAYNV</we:customFunctionIds>
        <we:customFunctionIds>WORKBOOKLASTREFRESHBY</we:customFunctionIds>
        <we:customFunctionIds>WORKBOOKLASTREFRESHDATE</we:customFunctionIds>
        <we:customFunctionIds>WRITEBACKCOMMIT</we:customFunctionIds>
        <we:customFunctionIds>ACCOUNTNAME</we:customFunctionIds>
        <we:customFunctionIds>ACCOUNTBEGINNINGBALANCE</we:customFunctionIds>
        <we:customFunctionIds>ACCOUNTENDINGBALANCE</we:customFunctionIds>
        <we:customFunctionIds>ACCOUNTTURNOVER</we:customFunctionIds>
        <we:customFunctionIds>ACCOUNTTOTALDEBITS</we:customFunctionIds>
        <we:customFunctionIds>ACCOUNTTOTALCREDITS</we:customFunctionIds>
        <we:customFunctionIds>FINANCIALPERIOD</we:customFunctionIds>
        <we:customFunctionIds>FINANCIALPERIODBYDATE</we:customFunctionIds>
        <we:customFunctionIds>FINANCIALPERIODSTARTDATE</we:customFunctionIds>
        <we:customFunctionIds>FINANCIALPERIODENDDATE</we:customFunctionIds>
        <we:customFunctionIds>FINANCIALPERIODLIST</we:customFunctionIds>
        <we:customFunctionIds>FINANCIALPERIODOFFSET</we:customFunctionIds>
        <we:customFunctionIds>ACU.QUERY</we:customFunctionIds>
        <we:customFunctionIds>ACU.EXPANDOBJECTRANGE</we:customFunctionIds>
        <we:customFunctionIds>ACU.OBJECTDEFINITION</we:customFunctionIds>
        <we:customFunctionIds>GI</we:customFunctionIds>
        <we:customFunctionIds>GIFILTER</we:customFunctionIds>
        <we:customFunctionIds>GILOOKUP</we:customFunctionIds>
        <we:customFunctionIds>GILOOKUPF</we:customFunctionIds>
        <we:customFunctionIds>EXPANDACCOUNTRANGE</we:customFunctionIds>
        <we:customFunctionIds>EXPANDACCOUNTCLASSRANGE</we:customFunctionIds>
        <we:customFunctionIds>EXPANDACCOUNTGROUPRANGE</we:customFunctionIds>
        <we:customFunctionIds>EXPANDBRANCHRANGE</we:customFunctionIds>
        <we:customFunctionIds>EXPANDCOMPANYRANGE</we:customFunctionIds>
        <we:customFunctionIds>EXPANDCOSTCODERANGE</we:customFunctionIds>
        <we:customFunctionIds>EXPANDINVENTORYITEMRANGE</we:customFunctionIds>
        <we:customFunctionIds>EXPANDPROJECTHISTORY</we:customFunctionIds>
        <we:customFunctionIds>EXPANDPROJECTRANGE</we:customFunctionIds>
        <we:customFunctionIds>EXPANDSEGMENTVALUERANGE</we:customFunctionIds>
        <we:customFunctionIds>EXPANDSUBACCOUNTRANGE</we:customFunctionIds>
        <we:customFunctionIds>ACCOUNTSWITHHISTORY</we:customFunctionIds>
        <we:customFunctionIds>ACCOUNTSANDSUBACCOUNTSWITHHISTORY</we:customFunctionIds>
        <we:customFunctionIds>SUBACCOUNTNAME</we:customFunctionIds>
        <we:customFunctionIds>ACCOUNTCLASS</we:customFunctionIds>
        <we:customFunctionIds>BRANCHNAME</we:customFunctionIds>
        <we:customFunctionIds>COMPANYNAME</we:customFunctionIds>
        <we:customFunctionIds>ACCOUNTTYPE</we:customFunctionIds>
        <we:customFunctionIds>ACCOUNTCLASSNAME</we:customFunctionIds>
        <we:customFunctionIds>ACCOUNTCLASSLIST</we:customFunctionIds>
        <we:customFunctionIds>BRANCHLIST</we:customFunctionIds>
        <we:customFunctionIds>ACCOUNTCONSOLIST</we:customFunctionIds>
        <we:customFunctionIds>ACCOUNTGROUPDESCRIPTION</we:customFunctionIds>
        <we:customFunctionIds>COSTCODEDESCRIPTION</we:customFunctionIds>
        <we:customFunctionIds>INVENTORYITEMDESCRIPTION</we:customFunctionIds>
        <we:customFunctionIds>PROJECTDESCRIPTION</we:customFunctionIds>
        <we:customFunctionIds>PROJECTSTARTDATE</we:customFunctionIds>
        <we:customFunctionIds>PROJECTENDDATE</we:customFunctionIds>
        <we:customFunctionIds>PROJECTTASKDESCRIPTION</we:customFunctionIds>
        <we:customFunctionIds>PROJECTTASKSTARTDATE</we:customFunctionIds>
        <we:customFunctionIds>PROJECTTASKENDDATE</we:customFunctionIds>
        <we:customFunctionIds>PROJECTTASKPLANNEDSTARTDATE</we:customFunctionIds>
        <we:customFunctionIds>PROJECTTASKPLANNEDENDDATE</we:customFunctionIds>
        <we:customFunctionIds>PROJECTBEGINNINGAMOUNT</we:customFunctionIds>
        <we:customFunctionIds>PROJECTBEGINNINGQUANTITY</we:customFunctionIds>
        <we:customFunctionIds>PROJECTENDINGAMOUNT</we:customFunctionIds>
        <we:customFunctionIds>PROJECTENDINGQUANTITY</we:customFunctionIds>
        <we:customFunctionIds>PROJECTTURNOVERAMOUNT</we:customFunctionIds>
        <we:customFunctionIds>PROJECTTURNOVERQUANTITY</we:customFunctionIds>
        <we:customFunctionIds>PROJECTBUDGETAMOUNT</we:customFunctionIds>
        <we:customFunctionIds>PROJECTBUDGETQUANTITY</we:customFunctionIds>
        <we:customFunctionIds>PROJECTREVISEDBUDGETAMOUNT</we:customFunctionIds>
        <we:customFunctionIds>PROJECTREVISEDBUDGETQUANTITY</we:customFunctionIds>
        <we:customFunctionIds>PROJECTCHANGEORDERAMOUNT</we:customFunctionIds>
        <we:customFunctionIds>PROJECTCHANGEORDERQUANTITY</we:customFunctionIds>
        <we:customFunctionIds>PROJECTCOMMITTEDCHANGEORDERAMOUNT</we:customFunctionIds>
        <we:customFunctionIds>PROJECTCOMMITTEDCHANGEORDERQUANTITY</we:customFunctionIds>
        <we:customFunctionIds>PROJECTCOMMITTEDAMOUNT</we:customFunctionIds>
        <we:customFunctionIds>PROJECTCOMMITTEDQUANTITY</we:customFunctionIds>
        <we:customFunctionIds>PROJECTCOMMITTEDINVOICEDAMOUNT</we:customFunctionIds>
        <we:customFunctionIds>PROJECTCOMMITTEDINVOICEDQUANTITY</we:customFunctionIds>
        <we:customFunctionIds>PROJECTCOMMITTEDOPENAMOUNT</we:customFunctionIds>
        <we:customFunctionIds>PROJECTCOMMITTEDOPENQUANTITY</we:customFunctionIds>
        <we:customFunctionIds>PROJECTCOMMITTEDRECEIVEDQUANTITY</we:customFunctionIds>
        <we:customFunctionIds>PROJECTREVISEDCOMMITTEDAMOUNT</we:customFunctionIds>
        <we:customFunctionIds>PROJECTREVISEDCOMMITTEDQUANTITY</we:customFunctionIds>
        <we:customFunctionIds>PROJECTCOSTATCOMPLETION</we:customFunctionIds>
        <we:customFunctionIds>PROJECTCOSTTOCOMPLETE</we:customFunctionIds>
        <we:customFunctionIds>PROJECTPENDINGINVOICEAMOUNT</we:customFunctionIds>
        <we:customFunctionIds>PROJECTFORECASTAMOUNT</we:customFunctionIds>
        <we:customFunctionIds>PROJECTFORECASTQUANTITY</we:customFunctionIds>
        <we:customFunctionIds>PROJECTFORECASTREVISEDAMOUNT</we:customFunctionIds>
        <we:customFunctionIds>PROJECTFORECASTREVISEDQUANTITY</we:customFunctionIds>
        <we:customFunctionIds>SEGMENTDESCRIPTION</we:customFunctionIds>
        <we:customFunctionIds>WRITEBACKBUDGET</we:customFunctionIds>
        <we:customFunctionIds>WRITEBACKPROJECTFORECAST</we:customFunctionIds>
        <we:customFunctionIds>WRITEBACK</we:customFunctionIds>
        <we:customFunctionIds>WRITEBACKREFRESHDATA</we:customFunctionIds>
        <we:customFunctionIds>WRITEBACKARGUMENTS</we:customFunctionIds>
        <we:customFunctionIds>GETATTACHMENTS</we:customFunctionIds>
        <we:customFunctionIds>WRITEBACKJOURNAL</we:customFunctionIds>
        <we:customFunctionIds>WRITEBACKPROJECTUPDATEBUDGET</we:customFunctionIds>
        <we:customFunctionIds>BC.QUERY</we:customFunctionIds>
        <we:customFunctionIds>BC.OBJECTDEFINITION</we:customFunctionIds>
        <we:customFunctionIds>BC.EXPANDOBJECTRANGE</we:customFunctionIds>
        <we:customFunctionIds>BC.EXPANDACCOUNTRANGE</we:customFunctionIds>
        <we:customFunctionIds>BC.TURNOVER</we:customFunctionIds>
        <we:customFunctionIds>BC.ACCOUNTSUBCATEGORY</we:customFunctionIds>
        <we:customFunctionIds>BC.ACCOUNTCATEGORY</we:customFunctionIds>
        <we:customFunctionIds>BC.ACCOUNTNAME</we:customFunctionIds>
        <we:customFunctionIds>BC.CLOSINGBALANCE</we:customFunctionIds>
        <we:customFunctionIds>BC.OPENINGBALANCE</we:customFunctionIds>
        <we:customFunctionIds>BC.WRITEBACKJOURNAL</we:customFunctionIds>
        <we:customFunctionIds>SI.EXPANDACCOUNTSINGROUP</we:customFunctionIds>
        <we:customFunctionIds>SI.EXPANDBUDGETRANGE</we:customFunctionIds>
        <we:customFunctionIds>SI.EXPANDCOSTTYPERANGE</we:customFunctionIds>
        <we:customFunctionIds>SI.EXPANDPERIODRANGE</we:customFunctionIds>
        <we:customFunctionIds>SI.EXPANDPROJECTESTIMATERANGE</we:customFunctionIds>
        <we:customFunctionIds>SI.EXPANDTASKRANGE</we:customFunctionIds>
        <we:customFunctionIds>SI.EXPANDTAXDETAILSRANGE</we:customFunctionIds>
        <we:customFunctionIds>SI.EXPANDGLHISTORY</we:customFunctionIds>
        <we:customFunctionIds>SI.EXPANDUDDVALUERANGE</we:customFunctionIds>
        <we:customFunctionIds>SI.DEBITS</we:customFunctionIds>
        <we:customFunctionIds>SI.CREDITS</we:customFunctionIds>
        <we:customFunctionIds>SI.ADJDEBITS</we:customFunctionIds>
        <we:customFunctionIds>SI.ADJCREDITS</we:customFunctionIds>
        <we:customFunctionIds>SI.EXPANDACCOUNTRANGE</we:customFunctionIds>
        <we:customFunctionIds>SI.EXPANDACCOUNTGROUPRANGE</we:customFunctionIds>
        <we:customFunctionIds>SI.OPENINGBALANCE</we:customFunctionIds>
        <we:customFunctionIds>SI.CLOSINGBALANCE</we:customFunctionIds>
        <we:customFunctionIds>SI.TURNOVER</we:customFunctionIds>
        <we:customFunctionIds>SI.BUDGETTURNOVER</we:customFunctionIds>
        <we:customFunctionIds>SI.QUERY</we:customFunctionIds>
        <we:customFunctionIds>SI.QUERYFILTER</we:customFunctionIds>
        <we:customFunctionIds>SI.QUERYLOOKUP</we:customFunctionIds>
        <we:customFunctionIds>SI.OBJECTDEFINITION</we:customFunctionIds>
        <we:customFunctionIds>SI.WRITEBACKJOURNAL</we:customFunctionIds>
        <we:customFunctionIds>SI.TAXRATE</we:customFunctionIds>
        <we:customFunctionIds>SI.WRITEBACKPROJECTESTIMATE</we:customFunctionIds>
        <we:customFunctionIds>SI.WRITEBACKBUDGET</we:customFunctionIds>
        <we:customFunctionIds>SI.WRITEBACK</we:customFunctionIds>
        <we:customFunctionIds>SI.WRITEBACKWIP</we:customFunctionIds>
        <we:customFunctionIds>SI.PROJECTESTIMATEAMOUNT</we:customFunctionIds>
        <we:customFunctionIds>SI.PROJECTESTIMATEQUANTITY</we:customFunctionIds>
        <we:customFunctionIds>SI.DIMENSIONS</we:customFunctionIds>
        <we:customFunctionIds>SI.UDDVALUEID</we:customFunctionIds>
        <we:customFunctionIds>SI.EXPANDPROJECTRANGE</we:customFunctionIds>
        <we:customFunctionIds>SI.TRANSACTIONDRILLDOWN</we:customFunctionIds>
        <we:customFunctionIds>SI.BUDGETABLEPERIODBYDATE</we:customFunctionIds>
        <we:customFunctionIds>SI.TASKNAME</we:customFunctionIds>
        <we:customFunctionIds>SI.COSTTYPENAME</we:customFunctionIds>
        <we:customFunctionIds>SI.GETATTACHMENTS</we:customFunctionIds>
        <we:customFunctionIds>SI.GETATTACHMENTSBYID</we:customFunctionIds>
        <we:customFunctionIds>WRITEBACKPROJECTCOSTPROJECTION</we:customFunctionIds>
        <we:customFunctionIds>SI.XQUERY</we:customFunctionIds>
        <we:customFunctionIds>SI.XQUERYFILTER</we:customFunctionIds>
        <we:customFunctionIds>SI.XQUERYLOOKUP</we:customFunctionIds>
        <we:customFunctionIds>SI.XEXPANDOBJECTRANGE</we:customFunctionIds>
        <we:customFunctionIds>SI.XOBJECTDEFINITION</we:customFunctionIds>
        <we:customFunctionIds>SI.ACCOUNTNAME</we:customFunctionIds>
        <we:customFunctionIds>SI.CLASSNAME</we:customFunctionIds>
        <we:customFunctionIds>SI.CUSTOMERNAME</we:customFunctionIds>
        <we:customFunctionIds>SI.DEPARTMENTNAME</we:customFunctionIds>
        <we:customFunctionIds>SI.EMPLOYEENAME</we:customFunctionIds>
        <we:customFunctionIds>SI.ITEMNAME</we:customFunctionIds>
        <we:customFunctionIds>SI.LOCATIONNAME</we:customFunctionIds>
        <we:customFunctionIds>SI.PROJECTNAME</we:customFunctionIds>
        <we:customFunctionIds>SI.VENDORNAME</we:customFunctionIds>
        <we:customFunctionIds>SI.WAREHOUSENAME</we:customFunctionIds>
        <we:customFunctionIds>SI.PROJECTESTIMATEDESCRIPTION</we:customFunctionIds>
        <we:customFunctionIds>SI.PROJECTSTATUS</we:customFunctionIds>
        <we:customFunctionIds>SI.PROJECTSTARTDATE</we:customFunctionIds>
        <we:customFunctionIds>SI.PROJECTENDDATE</we:customFunctionIds>
        <we:customFunctionIds>SI.PERIODSTARTDATE</we:customFunctionIds>
        <we:customFunctionIds>SI.PERIODENDDATE</we:customFunctionIds>
        <we:customFunctionIds>SI.USERBOOKDESCRIPTION</we:customFunctionIds>
        <we:customFunctionIds>SI.CONSOLIDATIONBOOKDESCRIPTION</we:customFunctionIds>
        <we:customFunctionIds>SI.EXPANDSTANDARDCOSTTYPERANGE</we:customFunctionIds>
        <we:customFunctionIds>SI.EXPANDCLASSRANGE</we:customFunctionIds>
        <we:customFunctionIds>SI.EXPANDCUSTOMERRANGE</we:customFunctionIds>
        <we:customFunctionIds>SI.EXPANDDEPARTMENTRANGE</we:customFunctionIds>
        <we:customFunctionIds>SI.EXPANDEMPLOYEERANGE</we:customFunctionIds>
        <we:customFunctionIds>SI.EXPANDITEMRANGE</we:customFunctionIds>
        <we:customFunctionIds>SI.EXPANDLOCATIONRANGE</we:customFunctionIds>
        <we:customFunctionIds>SI.EXPANDVENDORRANGE</we:customFunctionIds>
        <we:customFunctionIds>SI.EXPANDWAREHOUSERANGE</we:customFunctionIds>
        <we:customFunctionIds>SI.EXPANDUSERBOOKRANGE</we:customFunctionIds>
        <we:customFunctionIds>SI.EXPANDCONSOLIDATIONBOOKRANGE</we:customFunctionIds>
        <we:customFunctionIds>SI.EXPANDTAXSOLUTIONRANGE</we:customFunctionIds>
        <we:customFunctionIds>SI.EXPANDOBJECTRANGE</we:customFunctionIds>
        <we:customFunctionIds>SI.EXPANDPROJECTESTIMATETYPERANGE</we:customFunctionIds>
        <we:customFunctionIds>SI.EXPANDSTANDARDTASKRANGE</we:customFunctionIds>
        <we:customFunctionIds>SI.EXPANDCLASSESINGROUP</we:customFunctionIds>
        <we:customFunctionIds>SI.EXPANDCONTRACTSINGROUP</we:customFunctionIds>
        <we:customFunctionIds>SI.EXPANDCUSTOMERSINGROUP</we:customFunctionIds>
        <we:customFunctionIds>SI.EXPANDDEPARTMENTSINGROUP</we:customFunctionIds>
        <we:customFunctionIds>SI.EXPANDEMPLOYEESINGROUP</we:customFunctionIds>
        <we:customFunctionIds>SI.EXPANDITEMSINGROUP</we:customFunctionIds>
        <we:customFunctionIds>SI.EXPANDLOCATIONSINGROUP</we:customFunctionIds>
        <we:customFunctionIds>SI.EXPANDPROJECTSINGROUP</we:customFunctionIds>
        <we:customFunctionIds>SI.EXPANDVENDORSINGROUP</we:customFunctionIds>
        <we:customFunctionIds>SI.EXPANDWAREHOUSESINGROUP</we:customFunctionIds>
        <we:customFunctionIds>STACK.EXPANDPROJECTRANGE</we:customFunctionIds>
        <we:customFunctionIds>STACK.EXPANDPLANRANGE</we:customFunctionIds>
        <we:customFunctionIds>STACK.PROJECTNOTES</we:customFunctionIds>
        <we:customFunctionIds>STACK.TAKEOFFQUANTITY</we:customFunctionIds>
        <we:customFunctionIds>STACK.EXPANDUNITRANGE</we:customFunctionIds>
        <we:customFunctionIds>STACK.EXPANDTAKEOFFRANGE</we:customFunctionIds>
        <we:customFunctionIds>STACK.TAKEOFFDESCRIPTION</we:customFunctionIds>
        <we:customFunctionIds>STACK.EXPANDTAGRANGE</we:customFunctionIds>
        <we:customFunctionIds>STACK.TAKEOFFPRIMARYUNIT</we:customFunctionIds>
        <we:customFunctionIds>STACK.EXPANDTAGVALUERANGE</we:customFunctionIds>
        <we:customFunctionIds>STACK.TAKEOFFREPORT</we:customFunctionIds>
        <we:customFunctionIds>STACK.ITEMCOSTREPORT</we:customFunctionIds>
        <we:customFunctionIds>STACK.ESTIMATEWORKSHEET</we:customFunctionIds>
        <we:customFunctionIds>STACK.ESTIMATEWORKSHEETOTHERCOSTS</we:customFunctionIds>
        <we:customFunctionIds>STACK.EXPANDESTIMATERANGE</we:customFunctionIds>
      </we:customFunctionIdList>
    </a:ext>
    <a:ext xmlns:a="http://schemas.openxmlformats.org/drawingml/2006/main" uri="{0858819E-0033-43BF-8937-05EC82904868}">
      <we:backgroundApp state="1" runtimeId="VelixoReportsAddin.Url"/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E3DD5-E6AD-4FCB-8B89-3E638BDC5DBD}">
  <dimension ref="B6:B8"/>
  <sheetViews>
    <sheetView showGridLines="0" workbookViewId="0">
      <selection activeCell="E12" sqref="E12"/>
    </sheetView>
  </sheetViews>
  <sheetFormatPr baseColWidth="10" defaultRowHeight="14.5" x14ac:dyDescent="0.35"/>
  <sheetData>
    <row r="6" spans="2:2" x14ac:dyDescent="0.35">
      <c r="B6" t="s">
        <v>0</v>
      </c>
    </row>
    <row r="7" spans="2:2" x14ac:dyDescent="0.35">
      <c r="B7" t="s">
        <v>1</v>
      </c>
    </row>
    <row r="8" spans="2:2" x14ac:dyDescent="0.35">
      <c r="B8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E066F-AD8B-4F02-9365-E5BB4033B11D}">
  <dimension ref="A7:Y22"/>
  <sheetViews>
    <sheetView showGridLines="0" zoomScale="70" zoomScaleNormal="70" workbookViewId="0">
      <pane ySplit="16" topLeftCell="A17" activePane="bottomLeft" state="frozen"/>
      <selection pane="bottomLeft" activeCell="C15" sqref="C15"/>
    </sheetView>
  </sheetViews>
  <sheetFormatPr baseColWidth="10" defaultRowHeight="14.5" x14ac:dyDescent="0.35"/>
  <cols>
    <col min="2" max="2" width="17.453125" bestFit="1" customWidth="1"/>
    <col min="23" max="23" width="22.90625" customWidth="1"/>
  </cols>
  <sheetData>
    <row r="7" spans="1:17" s="1" customFormat="1" ht="10.5" x14ac:dyDescent="0.25"/>
    <row r="8" spans="1:17" s="12" customFormat="1" ht="10.5" x14ac:dyDescent="0.25"/>
    <row r="9" spans="1:17" s="12" customFormat="1" ht="10.5" x14ac:dyDescent="0.25"/>
    <row r="10" spans="1:17" s="12" customFormat="1" ht="10.5" x14ac:dyDescent="0.25"/>
    <row r="11" spans="1:17" s="12" customFormat="1" ht="10.5" x14ac:dyDescent="0.25"/>
    <row r="12" spans="1:17" s="12" customFormat="1" ht="10.5" x14ac:dyDescent="0.25"/>
    <row r="13" spans="1:17" s="12" customFormat="1" ht="10.5" x14ac:dyDescent="0.25"/>
    <row r="14" spans="1:17" s="12" customFormat="1" ht="10.5" x14ac:dyDescent="0.25"/>
    <row r="15" spans="1:17" s="13" customFormat="1" x14ac:dyDescent="0.3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</row>
    <row r="16" spans="1:17" s="13" customFormat="1" x14ac:dyDescent="0.35"/>
    <row r="20" spans="23:25" x14ac:dyDescent="0.35">
      <c r="W20" s="13"/>
      <c r="X20" s="13"/>
      <c r="Y20" s="13"/>
    </row>
    <row r="21" spans="23:25" x14ac:dyDescent="0.35">
      <c r="W21" s="13"/>
      <c r="X21" s="13"/>
      <c r="Y21" s="13"/>
    </row>
    <row r="22" spans="23:25" x14ac:dyDescent="0.35">
      <c r="W22" s="13"/>
      <c r="X22" s="13"/>
      <c r="Y22" s="1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8697F-BF46-4872-B395-26AD2EC665A2}">
  <dimension ref="B1:O21"/>
  <sheetViews>
    <sheetView showGridLines="0" zoomScale="70" zoomScaleNormal="70" workbookViewId="0">
      <pane xSplit="4" ySplit="6" topLeftCell="G7" activePane="bottomRight" state="frozen"/>
      <selection pane="topRight" activeCell="E1" sqref="E1"/>
      <selection pane="bottomLeft" activeCell="A7" sqref="A7"/>
      <selection pane="bottomRight" activeCell="B12" sqref="B12"/>
    </sheetView>
  </sheetViews>
  <sheetFormatPr baseColWidth="10" defaultRowHeight="18.5" x14ac:dyDescent="0.45"/>
  <cols>
    <col min="1" max="1" width="3.7265625" customWidth="1"/>
    <col min="2" max="2" width="17.453125" bestFit="1" customWidth="1"/>
    <col min="4" max="4" width="54.90625" customWidth="1"/>
    <col min="5" max="5" width="12.54296875" bestFit="1" customWidth="1"/>
    <col min="6" max="6" width="23.6328125" customWidth="1"/>
    <col min="7" max="7" width="25.08984375" customWidth="1"/>
    <col min="8" max="8" width="21.26953125" customWidth="1"/>
    <col min="9" max="9" width="19.1796875" customWidth="1"/>
    <col min="12" max="12" width="10.90625" style="17"/>
    <col min="13" max="13" width="40.6328125" customWidth="1"/>
    <col min="14" max="14" width="10.90625" style="17"/>
  </cols>
  <sheetData>
    <row r="1" spans="2:15" ht="14.5" x14ac:dyDescent="0.35">
      <c r="L1"/>
      <c r="N1"/>
    </row>
    <row r="2" spans="2:15" ht="14.5" x14ac:dyDescent="0.35">
      <c r="L2"/>
      <c r="N2"/>
    </row>
    <row r="3" spans="2:15" ht="14.5" x14ac:dyDescent="0.35">
      <c r="L3"/>
      <c r="N3"/>
    </row>
    <row r="4" spans="2:15" ht="14.5" x14ac:dyDescent="0.35">
      <c r="B4" s="42" t="s">
        <v>43</v>
      </c>
      <c r="C4" s="42"/>
      <c r="D4" s="42"/>
      <c r="E4" s="42"/>
      <c r="F4" s="42"/>
      <c r="G4" s="42"/>
      <c r="H4" s="42"/>
      <c r="I4" s="42"/>
      <c r="J4" s="42"/>
      <c r="K4" s="42"/>
      <c r="L4" s="42"/>
      <c r="N4"/>
    </row>
    <row r="5" spans="2:15" ht="27.5" customHeight="1" x14ac:dyDescent="0.35">
      <c r="B5" s="2"/>
      <c r="C5" s="2" t="s">
        <v>46</v>
      </c>
      <c r="D5" s="2" t="s">
        <v>47</v>
      </c>
      <c r="E5" s="41" t="s">
        <v>6</v>
      </c>
      <c r="F5" s="2" t="s">
        <v>7</v>
      </c>
      <c r="G5" s="2" t="s">
        <v>8</v>
      </c>
      <c r="H5" s="2" t="s">
        <v>9</v>
      </c>
      <c r="I5" s="2" t="s">
        <v>10</v>
      </c>
      <c r="J5" s="2" t="s">
        <v>11</v>
      </c>
      <c r="K5" s="2" t="s">
        <v>12</v>
      </c>
      <c r="L5" s="2" t="s">
        <v>13</v>
      </c>
      <c r="N5" s="2" t="s">
        <v>13</v>
      </c>
    </row>
    <row r="6" spans="2:15" s="3" customFormat="1" ht="49.5" customHeight="1" x14ac:dyDescent="0.35">
      <c r="B6" s="4" t="s">
        <v>3</v>
      </c>
      <c r="C6" s="4" t="s">
        <v>4</v>
      </c>
      <c r="D6" s="4" t="s">
        <v>5</v>
      </c>
      <c r="E6" s="41"/>
      <c r="F6" s="4"/>
      <c r="G6" s="4"/>
      <c r="H6" s="4"/>
      <c r="I6" s="4"/>
      <c r="J6" s="4"/>
      <c r="K6" s="4"/>
      <c r="L6" s="14">
        <f>+SUM(L8:L20)</f>
        <v>115</v>
      </c>
      <c r="M6" s="4" t="s">
        <v>59</v>
      </c>
      <c r="N6" s="14">
        <f>+SUM(N8:N20)</f>
        <v>59</v>
      </c>
      <c r="O6" s="10">
        <f>+N6/L6</f>
        <v>0.5130434782608696</v>
      </c>
    </row>
    <row r="7" spans="2:15" s="5" customFormat="1" ht="79" customHeight="1" x14ac:dyDescent="0.35">
      <c r="B7" s="6" t="s">
        <v>14</v>
      </c>
      <c r="C7" s="6">
        <v>1</v>
      </c>
      <c r="D7" s="6" t="s">
        <v>34</v>
      </c>
      <c r="E7" s="6" t="s">
        <v>48</v>
      </c>
      <c r="F7" s="6"/>
      <c r="G7" s="6"/>
      <c r="H7" s="6"/>
      <c r="I7" s="6"/>
      <c r="J7" s="6"/>
      <c r="K7" s="11" t="s">
        <v>45</v>
      </c>
      <c r="L7" s="15">
        <v>35</v>
      </c>
      <c r="M7" s="8"/>
      <c r="N7" s="15">
        <v>35</v>
      </c>
    </row>
    <row r="8" spans="2:15" s="5" customFormat="1" ht="79" customHeight="1" x14ac:dyDescent="0.35">
      <c r="B8" s="7" t="s">
        <v>15</v>
      </c>
      <c r="C8" s="7">
        <v>2</v>
      </c>
      <c r="D8" s="7" t="s">
        <v>35</v>
      </c>
      <c r="E8" s="7" t="s">
        <v>48</v>
      </c>
      <c r="F8" s="7"/>
      <c r="G8" s="7"/>
      <c r="H8" s="7"/>
      <c r="I8" s="7"/>
      <c r="J8" s="7"/>
      <c r="K8" s="11" t="s">
        <v>44</v>
      </c>
      <c r="L8" s="16">
        <v>5</v>
      </c>
      <c r="M8" s="7" t="s">
        <v>52</v>
      </c>
      <c r="N8" s="16">
        <v>0</v>
      </c>
    </row>
    <row r="9" spans="2:15" s="5" customFormat="1" ht="79" customHeight="1" x14ac:dyDescent="0.35">
      <c r="B9" s="7" t="s">
        <v>16</v>
      </c>
      <c r="C9" s="7">
        <v>3</v>
      </c>
      <c r="D9" s="7" t="s">
        <v>36</v>
      </c>
      <c r="E9" s="7" t="s">
        <v>49</v>
      </c>
      <c r="F9" s="7"/>
      <c r="G9" s="7"/>
      <c r="H9" s="7"/>
      <c r="I9" s="7"/>
      <c r="J9" s="7"/>
      <c r="K9" s="11" t="s">
        <v>45</v>
      </c>
      <c r="L9" s="16">
        <v>1</v>
      </c>
      <c r="M9" s="7" t="s">
        <v>53</v>
      </c>
      <c r="N9" s="16">
        <v>1</v>
      </c>
    </row>
    <row r="10" spans="2:15" s="5" customFormat="1" ht="79" customHeight="1" x14ac:dyDescent="0.35">
      <c r="B10" s="7" t="s">
        <v>42</v>
      </c>
      <c r="C10" s="7">
        <v>4</v>
      </c>
      <c r="D10" s="7" t="s">
        <v>54</v>
      </c>
      <c r="E10" s="7" t="s">
        <v>48</v>
      </c>
      <c r="F10" s="7"/>
      <c r="G10" s="7"/>
      <c r="H10" s="7"/>
      <c r="I10" s="7"/>
      <c r="J10" s="7"/>
      <c r="K10" s="11" t="s">
        <v>44</v>
      </c>
      <c r="L10" s="16">
        <v>5</v>
      </c>
      <c r="M10" s="7" t="s">
        <v>52</v>
      </c>
      <c r="N10" s="16">
        <v>0</v>
      </c>
    </row>
    <row r="11" spans="2:15" s="5" customFormat="1" ht="79" customHeight="1" x14ac:dyDescent="0.35">
      <c r="B11" s="7" t="s">
        <v>17</v>
      </c>
      <c r="C11" s="7">
        <v>5</v>
      </c>
      <c r="D11" s="7" t="s">
        <v>37</v>
      </c>
      <c r="E11" s="7" t="s">
        <v>48</v>
      </c>
      <c r="F11" s="7"/>
      <c r="G11" s="7"/>
      <c r="H11" s="7"/>
      <c r="I11" s="7"/>
      <c r="J11" s="7"/>
      <c r="K11" s="11" t="s">
        <v>45</v>
      </c>
      <c r="L11" s="16">
        <v>10</v>
      </c>
      <c r="M11" s="7"/>
      <c r="N11" s="16">
        <v>10</v>
      </c>
    </row>
    <row r="12" spans="2:15" s="5" customFormat="1" ht="79" customHeight="1" x14ac:dyDescent="0.35">
      <c r="B12" s="7" t="s">
        <v>18</v>
      </c>
      <c r="C12" s="7">
        <v>6</v>
      </c>
      <c r="D12" s="7" t="s">
        <v>33</v>
      </c>
      <c r="E12" s="7" t="s">
        <v>48</v>
      </c>
      <c r="F12" s="7"/>
      <c r="G12" s="7"/>
      <c r="H12" s="7"/>
      <c r="I12" s="7"/>
      <c r="J12" s="7"/>
      <c r="K12" s="11" t="s">
        <v>45</v>
      </c>
      <c r="L12" s="16">
        <v>8</v>
      </c>
      <c r="M12" s="7"/>
      <c r="N12" s="16">
        <v>8</v>
      </c>
    </row>
    <row r="13" spans="2:15" s="5" customFormat="1" ht="79" customHeight="1" x14ac:dyDescent="0.35">
      <c r="B13" s="7" t="s">
        <v>19</v>
      </c>
      <c r="C13" s="7">
        <v>7</v>
      </c>
      <c r="D13" s="7" t="s">
        <v>32</v>
      </c>
      <c r="E13" s="7" t="s">
        <v>48</v>
      </c>
      <c r="F13" s="7"/>
      <c r="G13" s="7"/>
      <c r="H13" s="7"/>
      <c r="I13" s="7"/>
      <c r="J13" s="7"/>
      <c r="K13" s="11" t="s">
        <v>45</v>
      </c>
      <c r="L13" s="16">
        <v>10</v>
      </c>
      <c r="M13" s="7"/>
      <c r="N13" s="16">
        <v>10</v>
      </c>
    </row>
    <row r="14" spans="2:15" s="5" customFormat="1" ht="79" customHeight="1" x14ac:dyDescent="0.35">
      <c r="B14" s="7" t="s">
        <v>20</v>
      </c>
      <c r="C14" s="7">
        <v>8</v>
      </c>
      <c r="D14" s="7" t="s">
        <v>31</v>
      </c>
      <c r="E14" s="7" t="s">
        <v>48</v>
      </c>
      <c r="F14" s="7"/>
      <c r="G14" s="7"/>
      <c r="H14" s="7"/>
      <c r="I14" s="7"/>
      <c r="J14" s="7"/>
      <c r="K14" s="11" t="s">
        <v>45</v>
      </c>
      <c r="L14" s="16">
        <v>8</v>
      </c>
      <c r="M14" s="7"/>
      <c r="N14" s="16">
        <v>8</v>
      </c>
    </row>
    <row r="15" spans="2:15" s="5" customFormat="1" ht="79" customHeight="1" x14ac:dyDescent="0.35">
      <c r="B15" s="7" t="s">
        <v>21</v>
      </c>
      <c r="C15" s="7">
        <v>9</v>
      </c>
      <c r="D15" s="7" t="s">
        <v>30</v>
      </c>
      <c r="E15" s="7" t="s">
        <v>48</v>
      </c>
      <c r="F15" s="7"/>
      <c r="G15" s="7"/>
      <c r="H15" s="7"/>
      <c r="I15" s="7"/>
      <c r="J15" s="7"/>
      <c r="K15" s="11" t="s">
        <v>44</v>
      </c>
      <c r="L15" s="16">
        <v>1</v>
      </c>
      <c r="M15" s="7"/>
      <c r="N15" s="16">
        <v>1</v>
      </c>
    </row>
    <row r="16" spans="2:15" s="5" customFormat="1" ht="79" customHeight="1" x14ac:dyDescent="0.35">
      <c r="B16" s="7" t="s">
        <v>22</v>
      </c>
      <c r="C16" s="7">
        <v>10</v>
      </c>
      <c r="D16" s="7" t="s">
        <v>29</v>
      </c>
      <c r="E16" s="7" t="s">
        <v>48</v>
      </c>
      <c r="F16" s="7"/>
      <c r="G16" s="7"/>
      <c r="H16" s="7"/>
      <c r="I16" s="7"/>
      <c r="J16" s="7"/>
      <c r="K16" s="11" t="s">
        <v>44</v>
      </c>
      <c r="L16" s="16">
        <v>5</v>
      </c>
      <c r="M16" s="9" t="s">
        <v>55</v>
      </c>
      <c r="N16" s="16">
        <v>0</v>
      </c>
    </row>
    <row r="17" spans="2:14" s="5" customFormat="1" ht="79" customHeight="1" x14ac:dyDescent="0.35">
      <c r="B17" s="7" t="s">
        <v>23</v>
      </c>
      <c r="C17" s="7">
        <v>11</v>
      </c>
      <c r="D17" s="7" t="s">
        <v>28</v>
      </c>
      <c r="E17" s="7" t="s">
        <v>49</v>
      </c>
      <c r="F17" s="7"/>
      <c r="G17" s="7"/>
      <c r="H17" s="7"/>
      <c r="I17" s="7"/>
      <c r="J17" s="7"/>
      <c r="K17" s="11" t="s">
        <v>45</v>
      </c>
      <c r="L17" s="16">
        <v>30</v>
      </c>
      <c r="M17" s="9" t="s">
        <v>57</v>
      </c>
      <c r="N17" s="16">
        <v>20</v>
      </c>
    </row>
    <row r="18" spans="2:14" s="5" customFormat="1" ht="79" customHeight="1" x14ac:dyDescent="0.35">
      <c r="B18" s="7" t="s">
        <v>24</v>
      </c>
      <c r="C18" s="7">
        <v>12</v>
      </c>
      <c r="D18" s="7" t="s">
        <v>27</v>
      </c>
      <c r="E18" s="7" t="s">
        <v>49</v>
      </c>
      <c r="F18" s="7"/>
      <c r="G18" s="7"/>
      <c r="H18" s="7"/>
      <c r="I18" s="7"/>
      <c r="J18" s="7"/>
      <c r="K18" s="11" t="s">
        <v>44</v>
      </c>
      <c r="L18" s="16">
        <v>2</v>
      </c>
      <c r="M18" s="7" t="s">
        <v>56</v>
      </c>
      <c r="N18" s="16">
        <v>1</v>
      </c>
    </row>
    <row r="19" spans="2:14" s="5" customFormat="1" ht="79" customHeight="1" x14ac:dyDescent="0.35">
      <c r="B19" s="7" t="s">
        <v>38</v>
      </c>
      <c r="C19" s="7">
        <v>13</v>
      </c>
      <c r="D19" s="7" t="s">
        <v>39</v>
      </c>
      <c r="E19" s="7" t="s">
        <v>50</v>
      </c>
      <c r="F19" s="7"/>
      <c r="G19" s="7"/>
      <c r="H19" s="7"/>
      <c r="I19" s="7"/>
      <c r="J19" s="7"/>
      <c r="K19" s="11" t="s">
        <v>44</v>
      </c>
      <c r="L19" s="16">
        <v>5</v>
      </c>
      <c r="M19" s="9" t="s">
        <v>58</v>
      </c>
      <c r="N19" s="16">
        <v>0</v>
      </c>
    </row>
    <row r="20" spans="2:14" s="5" customFormat="1" ht="79" customHeight="1" x14ac:dyDescent="0.35">
      <c r="B20" s="7" t="s">
        <v>25</v>
      </c>
      <c r="C20" s="7">
        <v>14</v>
      </c>
      <c r="D20" s="7" t="s">
        <v>40</v>
      </c>
      <c r="E20" s="7" t="s">
        <v>48</v>
      </c>
      <c r="F20" s="7"/>
      <c r="G20" s="7"/>
      <c r="H20" s="7"/>
      <c r="I20" s="7"/>
      <c r="J20" s="7"/>
      <c r="K20" s="11" t="s">
        <v>44</v>
      </c>
      <c r="L20" s="16">
        <v>25</v>
      </c>
      <c r="M20" s="9" t="s">
        <v>58</v>
      </c>
      <c r="N20" s="16">
        <v>0</v>
      </c>
    </row>
    <row r="21" spans="2:14" s="5" customFormat="1" ht="79" customHeight="1" x14ac:dyDescent="0.35">
      <c r="B21" s="7" t="s">
        <v>26</v>
      </c>
      <c r="C21" s="7">
        <v>15</v>
      </c>
      <c r="D21" s="7" t="s">
        <v>41</v>
      </c>
      <c r="E21" s="7" t="s">
        <v>51</v>
      </c>
      <c r="F21" s="7"/>
      <c r="G21" s="7"/>
      <c r="H21" s="7"/>
      <c r="I21" s="7"/>
      <c r="J21" s="7"/>
      <c r="K21" s="11" t="s">
        <v>45</v>
      </c>
      <c r="L21" s="16"/>
      <c r="M21" s="7"/>
      <c r="N21" s="16"/>
    </row>
  </sheetData>
  <mergeCells count="2">
    <mergeCell ref="E5:E6"/>
    <mergeCell ref="B4:L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CA7D4-E93C-41FF-B67D-7D9C4DAED38E}">
  <dimension ref="B1:Q21"/>
  <sheetViews>
    <sheetView showGridLines="0" tabSelected="1" zoomScale="70" zoomScaleNormal="70" workbookViewId="0">
      <pane xSplit="4" ySplit="4" topLeftCell="E5" activePane="bottomRight" state="frozen"/>
      <selection pane="topRight" activeCell="E1" sqref="E1"/>
      <selection pane="bottomLeft" activeCell="A7" sqref="A7"/>
      <selection pane="bottomRight" activeCell="F6" sqref="F6"/>
    </sheetView>
  </sheetViews>
  <sheetFormatPr baseColWidth="10" defaultRowHeight="17.5" x14ac:dyDescent="0.35"/>
  <cols>
    <col min="1" max="1" width="3.7265625" style="20" customWidth="1"/>
    <col min="2" max="2" width="17.453125" style="20" bestFit="1" customWidth="1"/>
    <col min="3" max="3" width="6.36328125" style="20" customWidth="1"/>
    <col min="4" max="4" width="34.08984375" style="20" customWidth="1"/>
    <col min="5" max="5" width="14.08984375" style="20" customWidth="1"/>
    <col min="6" max="6" width="23.6328125" style="20" customWidth="1"/>
    <col min="7" max="7" width="25.08984375" style="20" customWidth="1"/>
    <col min="8" max="8" width="21.26953125" style="20" customWidth="1"/>
    <col min="9" max="9" width="19.1796875" style="20" customWidth="1"/>
    <col min="10" max="11" width="0" style="20" hidden="1" customWidth="1"/>
    <col min="12" max="12" width="16.36328125" style="20" customWidth="1"/>
    <col min="13" max="14" width="9.36328125" style="26" customWidth="1"/>
    <col min="15" max="15" width="40.6328125" style="20" customWidth="1"/>
    <col min="16" max="16" width="0" style="23" hidden="1" customWidth="1"/>
    <col min="17" max="16384" width="10.90625" style="20"/>
  </cols>
  <sheetData>
    <row r="1" spans="2:17" ht="14" x14ac:dyDescent="0.35">
      <c r="M1" s="19"/>
      <c r="N1" s="19"/>
      <c r="P1" s="20"/>
    </row>
    <row r="2" spans="2:17" ht="22" customHeight="1" x14ac:dyDescent="0.35">
      <c r="B2" s="38" t="s">
        <v>61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46"/>
      <c r="P2" s="20"/>
    </row>
    <row r="3" spans="2:17" ht="37" customHeight="1" x14ac:dyDescent="0.35">
      <c r="B3" s="18"/>
      <c r="C3" s="18" t="s">
        <v>46</v>
      </c>
      <c r="D3" s="18" t="s">
        <v>47</v>
      </c>
      <c r="E3" s="39" t="s">
        <v>6</v>
      </c>
      <c r="F3" s="31" t="s">
        <v>7</v>
      </c>
      <c r="G3" s="31" t="s">
        <v>8</v>
      </c>
      <c r="H3" s="31" t="s">
        <v>9</v>
      </c>
      <c r="I3" s="31" t="s">
        <v>10</v>
      </c>
      <c r="J3" s="18" t="s">
        <v>11</v>
      </c>
      <c r="K3" s="32" t="s">
        <v>12</v>
      </c>
      <c r="L3" s="32" t="s">
        <v>74</v>
      </c>
      <c r="M3" s="32" t="s">
        <v>64</v>
      </c>
      <c r="N3" s="47" t="s">
        <v>75</v>
      </c>
      <c r="P3" s="18" t="s">
        <v>13</v>
      </c>
    </row>
    <row r="4" spans="2:17" s="30" customFormat="1" ht="74.5" customHeight="1" thickBot="1" x14ac:dyDescent="0.4">
      <c r="B4" s="33" t="s">
        <v>3</v>
      </c>
      <c r="C4" s="33" t="s">
        <v>4</v>
      </c>
      <c r="D4" s="33" t="s">
        <v>62</v>
      </c>
      <c r="E4" s="40"/>
      <c r="F4" s="33"/>
      <c r="G4" s="33" t="s">
        <v>63</v>
      </c>
      <c r="H4" s="33"/>
      <c r="I4" s="33"/>
      <c r="J4" s="33"/>
      <c r="K4" s="33"/>
      <c r="L4" s="33"/>
      <c r="M4" s="33">
        <f>+SUM(M5:M21)</f>
        <v>115</v>
      </c>
      <c r="N4" s="33"/>
      <c r="O4" s="33" t="s">
        <v>60</v>
      </c>
      <c r="P4" s="28">
        <f>+SUM(P5:P21)</f>
        <v>57</v>
      </c>
      <c r="Q4" s="29"/>
    </row>
    <row r="5" spans="2:17" ht="79" customHeight="1" thickBot="1" x14ac:dyDescent="0.4">
      <c r="B5" s="34"/>
      <c r="C5" s="34">
        <v>1</v>
      </c>
      <c r="D5" s="43" t="s">
        <v>65</v>
      </c>
      <c r="E5" s="36" t="s">
        <v>72</v>
      </c>
      <c r="F5" s="21"/>
      <c r="G5" s="21"/>
      <c r="H5" s="21"/>
      <c r="I5" s="44" t="s">
        <v>73</v>
      </c>
      <c r="J5" s="21"/>
      <c r="K5" s="27"/>
      <c r="L5" s="27"/>
      <c r="M5" s="45">
        <v>15</v>
      </c>
      <c r="N5" s="48"/>
      <c r="O5" s="24"/>
      <c r="P5" s="22"/>
    </row>
    <row r="6" spans="2:17" ht="40.5" thickBot="1" x14ac:dyDescent="0.4">
      <c r="B6" s="34"/>
      <c r="C6" s="34">
        <v>2</v>
      </c>
      <c r="D6" s="43" t="s">
        <v>66</v>
      </c>
      <c r="E6" s="36" t="s">
        <v>72</v>
      </c>
      <c r="F6" s="44" t="s">
        <v>73</v>
      </c>
      <c r="G6" s="21"/>
      <c r="H6" s="21"/>
      <c r="I6" s="21"/>
      <c r="J6" s="21"/>
      <c r="K6" s="27"/>
      <c r="L6" s="27"/>
      <c r="M6" s="45">
        <v>30</v>
      </c>
      <c r="N6" s="48"/>
      <c r="O6" s="24"/>
      <c r="P6" s="22">
        <v>0</v>
      </c>
    </row>
    <row r="7" spans="2:17" ht="79" customHeight="1" thickBot="1" x14ac:dyDescent="0.4">
      <c r="B7" s="34"/>
      <c r="C7" s="34">
        <v>3</v>
      </c>
      <c r="D7" s="43" t="s">
        <v>67</v>
      </c>
      <c r="E7" s="36" t="s">
        <v>72</v>
      </c>
      <c r="F7" s="21"/>
      <c r="G7" s="21"/>
      <c r="H7" s="44" t="s">
        <v>73</v>
      </c>
      <c r="I7" s="21"/>
      <c r="J7" s="21"/>
      <c r="K7" s="27"/>
      <c r="L7" s="27"/>
      <c r="M7" s="45">
        <v>10</v>
      </c>
      <c r="N7" s="48">
        <v>10</v>
      </c>
      <c r="O7" s="24"/>
      <c r="P7" s="22">
        <v>10</v>
      </c>
    </row>
    <row r="8" spans="2:17" ht="79" customHeight="1" thickBot="1" x14ac:dyDescent="0.4">
      <c r="B8" s="34"/>
      <c r="C8" s="34">
        <v>4</v>
      </c>
      <c r="D8" s="43" t="s">
        <v>68</v>
      </c>
      <c r="E8" s="36" t="s">
        <v>72</v>
      </c>
      <c r="F8" s="21"/>
      <c r="G8" s="44" t="s">
        <v>73</v>
      </c>
      <c r="H8" s="21"/>
      <c r="I8" s="21"/>
      <c r="J8" s="21"/>
      <c r="K8" s="27"/>
      <c r="L8" s="27"/>
      <c r="M8" s="45">
        <v>20</v>
      </c>
      <c r="N8" s="48"/>
      <c r="O8" s="24"/>
      <c r="P8" s="22"/>
    </row>
    <row r="9" spans="2:17" ht="79" customHeight="1" thickBot="1" x14ac:dyDescent="0.4">
      <c r="B9" s="34"/>
      <c r="C9" s="34">
        <v>5</v>
      </c>
      <c r="D9" s="43" t="s">
        <v>69</v>
      </c>
      <c r="E9" s="36" t="s">
        <v>72</v>
      </c>
      <c r="F9" s="21"/>
      <c r="G9" s="21"/>
      <c r="H9" s="21"/>
      <c r="I9" s="44" t="s">
        <v>73</v>
      </c>
      <c r="J9" s="21"/>
      <c r="K9" s="27"/>
      <c r="L9" s="27"/>
      <c r="M9" s="45">
        <v>25</v>
      </c>
      <c r="N9" s="48"/>
      <c r="O9" s="24"/>
      <c r="P9" s="22">
        <v>8</v>
      </c>
    </row>
    <row r="10" spans="2:17" ht="79" customHeight="1" thickBot="1" x14ac:dyDescent="0.4">
      <c r="B10" s="34"/>
      <c r="C10" s="34">
        <v>6</v>
      </c>
      <c r="D10" s="43" t="s">
        <v>70</v>
      </c>
      <c r="E10" s="36" t="s">
        <v>72</v>
      </c>
      <c r="F10" s="21"/>
      <c r="G10" s="21"/>
      <c r="H10" s="44" t="s">
        <v>73</v>
      </c>
      <c r="I10" s="21"/>
      <c r="J10" s="21"/>
      <c r="K10" s="27"/>
      <c r="L10" s="27"/>
      <c r="M10" s="45">
        <v>10</v>
      </c>
      <c r="N10" s="48">
        <v>10</v>
      </c>
      <c r="O10" s="24"/>
      <c r="P10" s="22"/>
    </row>
    <row r="11" spans="2:17" ht="79" customHeight="1" thickBot="1" x14ac:dyDescent="0.4">
      <c r="B11" s="34"/>
      <c r="C11" s="34">
        <v>7</v>
      </c>
      <c r="D11" s="43" t="s">
        <v>71</v>
      </c>
      <c r="E11" s="36" t="s">
        <v>72</v>
      </c>
      <c r="F11" s="21"/>
      <c r="G11" s="21"/>
      <c r="H11" s="21"/>
      <c r="I11" s="21"/>
      <c r="J11" s="21"/>
      <c r="K11" s="27"/>
      <c r="L11" s="44" t="s">
        <v>73</v>
      </c>
      <c r="M11" s="45">
        <v>5</v>
      </c>
      <c r="N11" s="48"/>
      <c r="O11" s="24"/>
      <c r="P11" s="22"/>
    </row>
    <row r="12" spans="2:17" ht="79" customHeight="1" x14ac:dyDescent="0.35">
      <c r="B12" s="34"/>
      <c r="C12" s="34"/>
      <c r="D12" s="35"/>
      <c r="E12" s="36"/>
      <c r="F12" s="21"/>
      <c r="G12" s="21"/>
      <c r="H12" s="21"/>
      <c r="I12" s="21"/>
      <c r="J12" s="21"/>
      <c r="K12" s="27"/>
      <c r="L12" s="27"/>
      <c r="M12" s="25"/>
      <c r="N12" s="25"/>
      <c r="O12" s="24"/>
      <c r="P12" s="22"/>
    </row>
    <row r="13" spans="2:17" ht="79" customHeight="1" x14ac:dyDescent="0.35">
      <c r="B13" s="34"/>
      <c r="C13" s="34"/>
      <c r="D13" s="35"/>
      <c r="E13" s="36"/>
      <c r="F13" s="21"/>
      <c r="G13" s="21"/>
      <c r="H13" s="21"/>
      <c r="I13" s="21"/>
      <c r="J13" s="21"/>
      <c r="K13" s="27"/>
      <c r="L13" s="27"/>
      <c r="M13" s="25"/>
      <c r="N13" s="25"/>
      <c r="O13" s="24"/>
      <c r="P13" s="22">
        <v>10</v>
      </c>
    </row>
    <row r="14" spans="2:17" ht="79" customHeight="1" x14ac:dyDescent="0.35">
      <c r="B14" s="34"/>
      <c r="C14" s="34"/>
      <c r="D14" s="35"/>
      <c r="E14" s="36"/>
      <c r="F14" s="21"/>
      <c r="G14" s="21"/>
      <c r="H14" s="21"/>
      <c r="I14" s="21"/>
      <c r="J14" s="21"/>
      <c r="K14" s="27"/>
      <c r="L14" s="27"/>
      <c r="M14" s="25"/>
      <c r="N14" s="25"/>
      <c r="O14" s="24"/>
      <c r="P14" s="22"/>
    </row>
    <row r="15" spans="2:17" ht="79" customHeight="1" x14ac:dyDescent="0.35">
      <c r="B15" s="34"/>
      <c r="C15" s="34"/>
      <c r="D15" s="35"/>
      <c r="E15" s="36"/>
      <c r="F15" s="21"/>
      <c r="G15" s="21"/>
      <c r="H15" s="21"/>
      <c r="I15" s="21"/>
      <c r="J15" s="21"/>
      <c r="K15" s="27"/>
      <c r="L15" s="27"/>
      <c r="M15" s="25"/>
      <c r="N15" s="25"/>
      <c r="O15" s="24"/>
      <c r="P15" s="22"/>
    </row>
    <row r="16" spans="2:17" ht="79" customHeight="1" x14ac:dyDescent="0.35">
      <c r="B16" s="34"/>
      <c r="C16" s="34"/>
      <c r="D16" s="35"/>
      <c r="E16" s="36"/>
      <c r="F16" s="21"/>
      <c r="G16" s="21"/>
      <c r="H16" s="21"/>
      <c r="I16" s="21"/>
      <c r="J16" s="21"/>
      <c r="K16" s="27"/>
      <c r="L16" s="27"/>
      <c r="M16" s="25"/>
      <c r="N16" s="25"/>
      <c r="O16" s="24"/>
      <c r="P16" s="22">
        <v>8</v>
      </c>
    </row>
    <row r="17" spans="2:16" ht="79" customHeight="1" x14ac:dyDescent="0.35">
      <c r="B17" s="34"/>
      <c r="C17" s="27"/>
      <c r="D17" s="35"/>
      <c r="E17" s="36"/>
      <c r="F17" s="21"/>
      <c r="G17" s="21"/>
      <c r="H17" s="21"/>
      <c r="I17" s="21"/>
      <c r="J17" s="21"/>
      <c r="K17" s="27"/>
      <c r="L17" s="27"/>
      <c r="M17" s="25"/>
      <c r="N17" s="25"/>
      <c r="O17" s="24"/>
      <c r="P17" s="22"/>
    </row>
    <row r="18" spans="2:16" ht="79" customHeight="1" x14ac:dyDescent="0.35">
      <c r="B18" s="34"/>
      <c r="C18" s="27"/>
      <c r="D18" s="35"/>
      <c r="E18" s="36"/>
      <c r="F18" s="21"/>
      <c r="G18" s="21"/>
      <c r="H18" s="21"/>
      <c r="I18" s="21"/>
      <c r="J18" s="21"/>
      <c r="K18" s="27"/>
      <c r="L18" s="27"/>
      <c r="M18" s="25"/>
      <c r="N18" s="25"/>
      <c r="O18" s="24"/>
      <c r="P18" s="22">
        <v>1</v>
      </c>
    </row>
    <row r="19" spans="2:16" ht="79" customHeight="1" x14ac:dyDescent="0.35">
      <c r="B19" s="34"/>
      <c r="C19" s="27"/>
      <c r="D19" s="35"/>
      <c r="E19" s="36"/>
      <c r="G19" s="21"/>
      <c r="H19" s="21"/>
      <c r="I19" s="21"/>
      <c r="J19" s="21"/>
      <c r="K19" s="27"/>
      <c r="L19" s="27"/>
      <c r="M19" s="25"/>
      <c r="N19" s="25"/>
      <c r="O19" s="24"/>
      <c r="P19" s="22">
        <v>0</v>
      </c>
    </row>
    <row r="20" spans="2:16" ht="79" customHeight="1" x14ac:dyDescent="0.35">
      <c r="B20" s="34"/>
      <c r="C20" s="27"/>
      <c r="D20" s="35"/>
      <c r="E20" s="36"/>
      <c r="F20" s="21"/>
      <c r="G20" s="21"/>
      <c r="H20" s="21"/>
      <c r="I20" s="21"/>
      <c r="J20" s="21"/>
      <c r="K20" s="27"/>
      <c r="L20" s="27"/>
      <c r="M20" s="25"/>
      <c r="N20" s="25"/>
      <c r="O20" s="24"/>
      <c r="P20" s="22"/>
    </row>
    <row r="21" spans="2:16" ht="79" customHeight="1" x14ac:dyDescent="0.35">
      <c r="B21" s="24"/>
      <c r="C21" s="27"/>
      <c r="D21" s="35"/>
      <c r="E21" s="37"/>
      <c r="F21" s="21"/>
      <c r="G21" s="21"/>
      <c r="H21" s="21"/>
      <c r="I21" s="21"/>
      <c r="J21" s="21"/>
      <c r="K21" s="27"/>
      <c r="L21" s="27"/>
      <c r="M21" s="25"/>
      <c r="N21" s="25"/>
      <c r="O21" s="24"/>
      <c r="P21" s="22">
        <v>20</v>
      </c>
    </row>
  </sheetData>
  <mergeCells count="2">
    <mergeCell ref="B2:M2"/>
    <mergeCell ref="E3:E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A55F9-F3B1-450D-89C1-66B701D396FA}">
  <dimension ref="B4:E20"/>
  <sheetViews>
    <sheetView topLeftCell="A2" workbookViewId="0">
      <selection activeCell="B19" sqref="B19"/>
    </sheetView>
  </sheetViews>
  <sheetFormatPr baseColWidth="10" defaultRowHeight="14.5" x14ac:dyDescent="0.35"/>
  <cols>
    <col min="2" max="2" width="33.26953125" bestFit="1" customWidth="1"/>
    <col min="3" max="3" width="11.1796875" bestFit="1" customWidth="1"/>
  </cols>
  <sheetData>
    <row r="4" spans="2:5" x14ac:dyDescent="0.35">
      <c r="B4" t="s">
        <v>88</v>
      </c>
      <c r="C4">
        <v>100</v>
      </c>
    </row>
    <row r="5" spans="2:5" x14ac:dyDescent="0.35">
      <c r="B5" t="s">
        <v>76</v>
      </c>
      <c r="C5">
        <v>24</v>
      </c>
    </row>
    <row r="6" spans="2:5" x14ac:dyDescent="0.35">
      <c r="B6" t="s">
        <v>84</v>
      </c>
      <c r="C6">
        <f>+C5*60</f>
        <v>1440</v>
      </c>
      <c r="D6">
        <f>+C4*C5</f>
        <v>2400</v>
      </c>
      <c r="E6" t="s">
        <v>89</v>
      </c>
    </row>
    <row r="8" spans="2:5" x14ac:dyDescent="0.35">
      <c r="B8" t="s">
        <v>77</v>
      </c>
    </row>
    <row r="9" spans="2:5" x14ac:dyDescent="0.35">
      <c r="B9" t="s">
        <v>78</v>
      </c>
      <c r="C9">
        <v>100</v>
      </c>
    </row>
    <row r="10" spans="2:5" x14ac:dyDescent="0.35">
      <c r="B10" t="s">
        <v>79</v>
      </c>
      <c r="C10">
        <v>60</v>
      </c>
    </row>
    <row r="11" spans="2:5" x14ac:dyDescent="0.35">
      <c r="B11" t="s">
        <v>80</v>
      </c>
      <c r="C11">
        <v>60</v>
      </c>
    </row>
    <row r="12" spans="2:5" x14ac:dyDescent="0.35">
      <c r="B12" t="s">
        <v>86</v>
      </c>
      <c r="C12">
        <f>+C9+C10+C11</f>
        <v>220</v>
      </c>
    </row>
    <row r="13" spans="2:5" x14ac:dyDescent="0.35">
      <c r="B13" t="s">
        <v>90</v>
      </c>
      <c r="C13">
        <f>+C12/60</f>
        <v>3.6666666666666665</v>
      </c>
    </row>
    <row r="14" spans="2:5" x14ac:dyDescent="0.35">
      <c r="B14" t="s">
        <v>81</v>
      </c>
      <c r="C14">
        <v>105000</v>
      </c>
    </row>
    <row r="16" spans="2:5" x14ac:dyDescent="0.35">
      <c r="B16" s="49" t="s">
        <v>83</v>
      </c>
      <c r="C16" s="49"/>
    </row>
    <row r="17" spans="2:3" x14ac:dyDescent="0.35">
      <c r="B17" s="50" t="s">
        <v>85</v>
      </c>
      <c r="C17" s="51">
        <f>+C6*C4</f>
        <v>144000</v>
      </c>
    </row>
    <row r="18" spans="2:3" x14ac:dyDescent="0.35">
      <c r="B18" s="50" t="s">
        <v>91</v>
      </c>
      <c r="C18" s="51">
        <f>(C5-C13)*C4</f>
        <v>2033.3333333333333</v>
      </c>
    </row>
    <row r="19" spans="2:3" x14ac:dyDescent="0.35">
      <c r="B19" s="50" t="s">
        <v>82</v>
      </c>
      <c r="C19" s="51">
        <v>105000</v>
      </c>
    </row>
    <row r="20" spans="2:3" x14ac:dyDescent="0.35">
      <c r="B20" s="52" t="s">
        <v>87</v>
      </c>
      <c r="C20" s="53">
        <f>C18-C19</f>
        <v>-102966.66666666667</v>
      </c>
    </row>
  </sheetData>
  <mergeCells count="1">
    <mergeCell ref="B16:C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4E738-21F5-4B5E-BB1B-08B61A6301F1}">
  <dimension ref="A4:E21"/>
  <sheetViews>
    <sheetView topLeftCell="A13" workbookViewId="0">
      <selection activeCell="D20" sqref="D20"/>
    </sheetView>
  </sheetViews>
  <sheetFormatPr baseColWidth="10" defaultRowHeight="14.5" x14ac:dyDescent="0.35"/>
  <cols>
    <col min="1" max="1" width="19" customWidth="1"/>
    <col min="2" max="2" width="26.54296875" customWidth="1"/>
  </cols>
  <sheetData>
    <row r="4" spans="1:5" x14ac:dyDescent="0.35">
      <c r="A4" s="50" t="s">
        <v>92</v>
      </c>
      <c r="B4" s="50" t="s">
        <v>95</v>
      </c>
      <c r="C4" s="50" t="s">
        <v>3</v>
      </c>
      <c r="D4" s="54" t="s">
        <v>97</v>
      </c>
      <c r="E4" s="52" t="s">
        <v>101</v>
      </c>
    </row>
    <row r="5" spans="1:5" x14ac:dyDescent="0.35">
      <c r="A5" s="50" t="s">
        <v>93</v>
      </c>
      <c r="B5" s="50">
        <v>32</v>
      </c>
      <c r="C5" s="50" t="s">
        <v>26</v>
      </c>
      <c r="D5" s="55">
        <v>150000</v>
      </c>
      <c r="E5" s="50">
        <f>+D5/D7</f>
        <v>0.75</v>
      </c>
    </row>
    <row r="6" spans="1:5" x14ac:dyDescent="0.35">
      <c r="A6" s="50" t="s">
        <v>94</v>
      </c>
      <c r="B6" s="50">
        <v>25</v>
      </c>
      <c r="C6" s="50" t="s">
        <v>96</v>
      </c>
      <c r="D6" s="55">
        <v>50000</v>
      </c>
      <c r="E6" s="50">
        <f>+D6/D7</f>
        <v>0.25</v>
      </c>
    </row>
    <row r="7" spans="1:5" x14ac:dyDescent="0.35">
      <c r="D7">
        <f>+D5+D6</f>
        <v>200000</v>
      </c>
      <c r="E7" s="50">
        <f>+SUM(E5:E6)</f>
        <v>1</v>
      </c>
    </row>
    <row r="8" spans="1:5" x14ac:dyDescent="0.35">
      <c r="A8" s="50" t="s">
        <v>98</v>
      </c>
      <c r="B8" s="50">
        <v>24</v>
      </c>
    </row>
    <row r="9" spans="1:5" x14ac:dyDescent="0.35">
      <c r="A9" s="50" t="s">
        <v>64</v>
      </c>
      <c r="B9" s="50">
        <f>+B8*60</f>
        <v>1440</v>
      </c>
    </row>
    <row r="12" spans="1:5" x14ac:dyDescent="0.35">
      <c r="A12" t="s">
        <v>99</v>
      </c>
    </row>
    <row r="14" spans="1:5" x14ac:dyDescent="0.35">
      <c r="A14" s="50" t="s">
        <v>92</v>
      </c>
      <c r="B14" s="55" t="s">
        <v>100</v>
      </c>
      <c r="C14" s="50" t="s">
        <v>101</v>
      </c>
    </row>
    <row r="15" spans="1:5" x14ac:dyDescent="0.35">
      <c r="A15" s="50" t="s">
        <v>93</v>
      </c>
      <c r="B15" s="55">
        <f>1/B5</f>
        <v>3.125E-2</v>
      </c>
      <c r="C15" s="50">
        <v>0.75</v>
      </c>
    </row>
    <row r="16" spans="1:5" x14ac:dyDescent="0.35">
      <c r="A16" s="50" t="s">
        <v>94</v>
      </c>
      <c r="B16" s="55">
        <f>1/B6</f>
        <v>0.04</v>
      </c>
      <c r="C16" s="50">
        <v>0.25</v>
      </c>
    </row>
    <row r="17" spans="1:3" x14ac:dyDescent="0.35">
      <c r="C17" s="50">
        <v>1</v>
      </c>
    </row>
    <row r="19" spans="1:3" x14ac:dyDescent="0.35">
      <c r="A19" t="s">
        <v>102</v>
      </c>
      <c r="B19">
        <f>B15*C15+B16*C16</f>
        <v>3.3437500000000002E-2</v>
      </c>
      <c r="C19" t="s">
        <v>103</v>
      </c>
    </row>
    <row r="20" spans="1:3" x14ac:dyDescent="0.35">
      <c r="A20" t="s">
        <v>104</v>
      </c>
      <c r="B20">
        <f>B9</f>
        <v>1440</v>
      </c>
      <c r="C20" t="s">
        <v>105</v>
      </c>
    </row>
    <row r="21" spans="1:3" x14ac:dyDescent="0.35">
      <c r="A21" s="50" t="s">
        <v>106</v>
      </c>
      <c r="B21" s="51">
        <f>B20/B19</f>
        <v>43065.420560747662</v>
      </c>
      <c r="C21" s="50" t="s">
        <v>107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40312-7567-442D-84D0-F172A1DB6D39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EF676-5651-4E6D-95B8-79B49EF685D2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08AEB-3AFF-44BA-A8B5-82020B40A546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Intro</vt:lpstr>
      <vt:lpstr>Diagrama de bloques</vt:lpstr>
      <vt:lpstr>Mapeo</vt:lpstr>
      <vt:lpstr>DAP </vt:lpstr>
      <vt:lpstr>Capacidad</vt:lpstr>
      <vt:lpstr>TOC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Fredy Rolan Mejia Pardo</dc:creator>
  <cp:lastModifiedBy>paul cirilo flores</cp:lastModifiedBy>
  <dcterms:created xsi:type="dcterms:W3CDTF">2025-06-19T15:14:10Z</dcterms:created>
  <dcterms:modified xsi:type="dcterms:W3CDTF">2026-04-16T03:35:53Z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riptosClassAi">
    <vt:lpwstr>1-Uso Interno</vt:lpwstr>
  </property>
</Properties>
</file>