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renda/Unidad D/(6) NOEDER 2025/CICLO REGULAR/MÓDULO 2/Taller 3/"/>
    </mc:Choice>
  </mc:AlternateContent>
  <xr:revisionPtr revIDLastSave="0" documentId="8_{333C49F3-2238-F64A-9594-7ED1304EB7A6}" xr6:coauthVersionLast="47" xr6:coauthVersionMax="47" xr10:uidLastSave="{00000000-0000-0000-0000-000000000000}"/>
  <workbookProtection lockStructure="1"/>
  <bookViews>
    <workbookView xWindow="0" yWindow="500" windowWidth="27480" windowHeight="14340" tabRatio="355" xr2:uid="{00000000-000D-0000-FFFF-FFFF00000000}"/>
  </bookViews>
  <sheets>
    <sheet name="Cumplimiento BPM" sheetId="1" r:id="rId1"/>
    <sheet name="Reporte BPM" sheetId="2" r:id="rId2"/>
  </sheets>
  <definedNames>
    <definedName name="_xlnm.Print_Area" localSheetId="0">'Cumplimiento BPM'!$A$9:$G$113</definedName>
    <definedName name="_xlnm.Print_Titles" localSheetId="0">'Cumplimiento BPM'!$9:$12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2" i="1" l="1"/>
  <c r="D111" i="1"/>
  <c r="D110" i="1"/>
  <c r="D109" i="1"/>
  <c r="D108" i="1"/>
  <c r="D107" i="1"/>
  <c r="D102" i="1"/>
  <c r="D103" i="1"/>
  <c r="D104" i="1"/>
  <c r="D105" i="1"/>
  <c r="D106" i="1"/>
  <c r="D101" i="1"/>
  <c r="D100" i="1"/>
  <c r="D99" i="1"/>
  <c r="D98" i="1"/>
  <c r="D96" i="1"/>
  <c r="D95" i="1"/>
  <c r="D94" i="1"/>
  <c r="D89" i="1"/>
  <c r="D90" i="1"/>
  <c r="D91" i="1"/>
  <c r="D92" i="1"/>
  <c r="D93" i="1"/>
  <c r="D88" i="1"/>
  <c r="D87" i="1"/>
  <c r="D85" i="1"/>
  <c r="D84" i="1"/>
  <c r="D83" i="1"/>
  <c r="D82" i="1"/>
  <c r="D81" i="1"/>
  <c r="D80" i="1"/>
  <c r="D79" i="1"/>
  <c r="D78" i="1"/>
  <c r="D76" i="1"/>
  <c r="D77" i="1"/>
  <c r="D75" i="1"/>
  <c r="D74" i="1"/>
  <c r="D72" i="1"/>
  <c r="D71" i="1"/>
  <c r="D67" i="1"/>
  <c r="D68" i="1"/>
  <c r="D69" i="1"/>
  <c r="D70" i="1"/>
  <c r="D66" i="1"/>
  <c r="D64" i="1"/>
  <c r="D65" i="1"/>
  <c r="D63" i="1"/>
  <c r="D61" i="1"/>
  <c r="D60" i="1"/>
  <c r="D58" i="1"/>
  <c r="D59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1" i="1"/>
  <c r="D43" i="1"/>
  <c r="D42" i="1"/>
  <c r="D28" i="1"/>
  <c r="D29" i="1"/>
  <c r="D30" i="1"/>
  <c r="D31" i="1"/>
  <c r="D32" i="1"/>
  <c r="D33" i="1"/>
  <c r="D34" i="1"/>
  <c r="D35" i="1"/>
  <c r="D36" i="1"/>
  <c r="D37" i="1"/>
  <c r="D38" i="1"/>
  <c r="D39" i="1"/>
  <c r="D27" i="1"/>
  <c r="D22" i="1"/>
  <c r="D23" i="1"/>
  <c r="D24" i="1"/>
  <c r="D25" i="1"/>
  <c r="D21" i="1"/>
  <c r="D18" i="1"/>
  <c r="D17" i="1"/>
  <c r="D20" i="1"/>
  <c r="D19" i="1"/>
  <c r="D14" i="1"/>
  <c r="D15" i="1"/>
  <c r="D13" i="1"/>
  <c r="E26" i="1" l="1"/>
  <c r="C17" i="2" s="1"/>
  <c r="D113" i="1" l="1"/>
  <c r="D24" i="2" s="1"/>
  <c r="D97" i="1"/>
  <c r="D23" i="2" s="1"/>
  <c r="D86" i="1"/>
  <c r="D22" i="2" s="1"/>
  <c r="D73" i="1"/>
  <c r="D21" i="2" s="1"/>
  <c r="D62" i="1"/>
  <c r="D20" i="2" s="1"/>
  <c r="D51" i="1"/>
  <c r="D19" i="2" s="1"/>
  <c r="D40" i="1"/>
  <c r="D18" i="2" s="1"/>
  <c r="D26" i="1"/>
  <c r="D17" i="2" s="1"/>
  <c r="D16" i="1"/>
  <c r="D16" i="2" s="1"/>
  <c r="E16" i="1"/>
  <c r="C16" i="2" s="1"/>
  <c r="E16" i="2" l="1"/>
  <c r="F16" i="2" s="1"/>
  <c r="D117" i="1"/>
  <c r="E73" i="1"/>
  <c r="E97" i="1"/>
  <c r="C23" i="2" s="1"/>
  <c r="E23" i="2" s="1"/>
  <c r="F23" i="2" s="1"/>
  <c r="E113" i="1"/>
  <c r="C24" i="2" s="1"/>
  <c r="E24" i="2" s="1"/>
  <c r="F24" i="2" s="1"/>
  <c r="E62" i="1"/>
  <c r="C20" i="2" s="1"/>
  <c r="E20" i="2" s="1"/>
  <c r="F20" i="2" s="1"/>
  <c r="E17" i="2"/>
  <c r="F17" i="2" s="1"/>
  <c r="E51" i="1"/>
  <c r="C19" i="2" s="1"/>
  <c r="E19" i="2" s="1"/>
  <c r="F19" i="2" s="1"/>
  <c r="E40" i="1"/>
  <c r="C18" i="2" s="1"/>
  <c r="E18" i="2" s="1"/>
  <c r="F18" i="2" s="1"/>
  <c r="E86" i="1"/>
  <c r="D25" i="2"/>
  <c r="C22" i="2" l="1"/>
  <c r="E22" i="2" s="1"/>
  <c r="F22" i="2" s="1"/>
  <c r="C21" i="2"/>
  <c r="E21" i="2" s="1"/>
  <c r="F21" i="2" s="1"/>
  <c r="D116" i="1"/>
  <c r="D118" i="1" s="1"/>
  <c r="F26" i="2" l="1"/>
  <c r="C25" i="2"/>
  <c r="E25" i="2" s="1"/>
  <c r="E26" i="2" s="1"/>
  <c r="C2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Alberto Gonzalez</author>
  </authors>
  <commentList>
    <comment ref="F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Indicación:
</t>
        </r>
        <r>
          <rPr>
            <sz val="9"/>
            <color indexed="81"/>
            <rFont val="Tahoma"/>
            <family val="2"/>
          </rPr>
          <t>Marcar con X si este creterio no aplica al negocio.</t>
        </r>
      </text>
    </comment>
  </commentList>
</comments>
</file>

<file path=xl/sharedStrings.xml><?xml version="1.0" encoding="utf-8"?>
<sst xmlns="http://schemas.openxmlformats.org/spreadsheetml/2006/main" count="329" uniqueCount="242">
  <si>
    <t>FECHA:</t>
  </si>
  <si>
    <t>EMPRESA:</t>
  </si>
  <si>
    <t>CHECK LIST PARA DIAGNOSTICO  DE HIGIENE E INOCUIDAD DE ALIMENTOS</t>
  </si>
  <si>
    <t xml:space="preserve">SECCION 1:    BUENAS PRACTICAS DE MANUFACTURA </t>
  </si>
  <si>
    <t>categoría</t>
  </si>
  <si>
    <t>#</t>
  </si>
  <si>
    <t>Observaciones</t>
  </si>
  <si>
    <t>1.1.1</t>
  </si>
  <si>
    <t>1.1.2</t>
  </si>
  <si>
    <t>1.1.3</t>
  </si>
  <si>
    <t>Hay rótulos que indiquen que se cumple con las GMP's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</si>
  <si>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</si>
  <si>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</si>
  <si>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</si>
  <si>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</si>
  <si>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</si>
  <si>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</si>
  <si>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</si>
  <si>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</si>
  <si>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</si>
  <si>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1.3.1</t>
  </si>
  <si>
    <t>1.3.2</t>
  </si>
  <si>
    <t>1.3.3</t>
  </si>
  <si>
    <t>1.3.4</t>
  </si>
  <si>
    <t>El cuarto frío se encuentra a la temperatura adecuada?</t>
  </si>
  <si>
    <t>1.3.5</t>
  </si>
  <si>
    <t>1.3.6</t>
  </si>
  <si>
    <t>1.3.7</t>
  </si>
  <si>
    <t>1.3.8</t>
  </si>
  <si>
    <t>1.3.9</t>
  </si>
  <si>
    <t>Las áreas de almacenaje están limpias?</t>
  </si>
  <si>
    <t>1.3.10</t>
  </si>
  <si>
    <t>1.3.11</t>
  </si>
  <si>
    <t>1.3.12</t>
  </si>
  <si>
    <t>1.3.13</t>
  </si>
  <si>
    <t>1.4.1</t>
  </si>
  <si>
    <t>El equipo de proceso está limpio y en condiciones sanitarias?</t>
  </si>
  <si>
    <t>1.4.2</t>
  </si>
  <si>
    <t>1.4.4</t>
  </si>
  <si>
    <t>1.4.5</t>
  </si>
  <si>
    <t>1.4.6</t>
  </si>
  <si>
    <t>1.4.7</t>
  </si>
  <si>
    <t>1.4.8</t>
  </si>
  <si>
    <t>1.4.10</t>
  </si>
  <si>
    <t>1.4.12</t>
  </si>
  <si>
    <t>1.4.13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</si>
  <si>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</si>
  <si>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</si>
  <si>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</si>
  <si>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</si>
  <si>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</si>
  <si>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</si>
  <si>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</si>
  <si>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</si>
  <si>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</si>
  <si>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</si>
  <si>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equipo</t>
  </si>
  <si>
    <t>1.6.1</t>
  </si>
  <si>
    <t>1.6.2</t>
  </si>
  <si>
    <t>1.6.3</t>
  </si>
  <si>
    <t>El equipo está libre de oxidación?</t>
  </si>
  <si>
    <t>1.6.4</t>
  </si>
  <si>
    <t>1.6.5</t>
  </si>
  <si>
    <t>1.6.6</t>
  </si>
  <si>
    <t>1.6.7</t>
  </si>
  <si>
    <t>1.6.8</t>
  </si>
  <si>
    <t>Hay termómetros instalados en los enfriadores y congeladores?</t>
  </si>
  <si>
    <t>1.6.9</t>
  </si>
  <si>
    <t>1.6.10</t>
  </si>
  <si>
    <t>1.7.1</t>
  </si>
  <si>
    <t>1.7.2</t>
  </si>
  <si>
    <t>1.7.3</t>
  </si>
  <si>
    <t>Las serpentinas de los enfriadores y congeladores están limpias?</t>
  </si>
  <si>
    <t>1.7.4</t>
  </si>
  <si>
    <t>1.7.5</t>
  </si>
  <si>
    <t>Los protectores de los ventiladores están libres de polvo?</t>
  </si>
  <si>
    <t>1.7.6</t>
  </si>
  <si>
    <t>1.7.7</t>
  </si>
  <si>
    <t>1.7.8</t>
  </si>
  <si>
    <t>1.7.9</t>
  </si>
  <si>
    <t>1.7.11</t>
  </si>
  <si>
    <t>1.7.12</t>
  </si>
  <si>
    <t>1.7.15</t>
  </si>
  <si>
    <t>Los excesos de lubricantes y grasa son removidos del equipo?</t>
  </si>
  <si>
    <t>1.8.1</t>
  </si>
  <si>
    <t>Los derrames son limpiados inmediatamente?</t>
  </si>
  <si>
    <t>1.8.2</t>
  </si>
  <si>
    <t>1.8.3</t>
  </si>
  <si>
    <t>1.8.4</t>
  </si>
  <si>
    <t>Los drenajes en el piso se ven limpios?</t>
  </si>
  <si>
    <t>1.8.6</t>
  </si>
  <si>
    <t>1.8.7</t>
  </si>
  <si>
    <t>1.8.8</t>
  </si>
  <si>
    <t>1.8.9</t>
  </si>
  <si>
    <t>1.8.10</t>
  </si>
  <si>
    <t>1.8.11</t>
  </si>
  <si>
    <t>El área de mantenimiento se observa limpia y ordenada?</t>
  </si>
  <si>
    <t>1.9.1</t>
  </si>
  <si>
    <t>1.9.2</t>
  </si>
  <si>
    <t>1.9.3</t>
  </si>
  <si>
    <t>1.9.4</t>
  </si>
  <si>
    <t>1.9.5</t>
  </si>
  <si>
    <t>Los pisos se encuentran en buenas condiciones?</t>
  </si>
  <si>
    <t>1.9.7</t>
  </si>
  <si>
    <t>1.9.8</t>
  </si>
  <si>
    <t>1.9.10</t>
  </si>
  <si>
    <t>1.9.11</t>
  </si>
  <si>
    <t>Las áreas exteriores se ven libres de basura y ordenadas?</t>
  </si>
  <si>
    <t>1.9.12</t>
  </si>
  <si>
    <t>Las áreas exteriores se ven libres de malezas?</t>
  </si>
  <si>
    <t>1.9.13</t>
  </si>
  <si>
    <t>Las áreas exteriores se ven libres de agua estancada?</t>
  </si>
  <si>
    <t>1.9.14</t>
  </si>
  <si>
    <t>1.9.15</t>
  </si>
  <si>
    <t>1.9.16</t>
  </si>
  <si>
    <t>1.9.18</t>
  </si>
  <si>
    <t>TOTAL DE PUNTOS SECCION # 1</t>
  </si>
  <si>
    <t>TOTAL DE PUNTOS  POSIBLES SECCION # 1</t>
  </si>
  <si>
    <t>PORCENTAJE OBTENIDO PARA EL CUMPLIMIENTO DE BPM</t>
  </si>
  <si>
    <t>Sistema de Puntaje</t>
  </si>
  <si>
    <t>No cumple</t>
  </si>
  <si>
    <t>15 Puntos</t>
  </si>
  <si>
    <t>10 Puntos</t>
  </si>
  <si>
    <t>5 Puntos</t>
  </si>
  <si>
    <t>3 Puntos</t>
  </si>
  <si>
    <t>Resultados Finales</t>
  </si>
  <si>
    <t>1. Resultados Generales</t>
  </si>
  <si>
    <t>No.</t>
  </si>
  <si>
    <t>Secciones Evaluadas</t>
  </si>
  <si>
    <t>Obtenido</t>
  </si>
  <si>
    <t>Posible</t>
  </si>
  <si>
    <t>Diferencia</t>
  </si>
  <si>
    <t>% Franja Mejora</t>
  </si>
  <si>
    <t>Inocuidad de Alimentos</t>
  </si>
  <si>
    <t>Control de Pestes</t>
  </si>
  <si>
    <t>Almacen y Empacado</t>
  </si>
  <si>
    <t>Prácticas Operacionales</t>
  </si>
  <si>
    <t>Pràcticas del personal</t>
  </si>
  <si>
    <t>Equipo</t>
  </si>
  <si>
    <t>Limpieza del equipo</t>
  </si>
  <si>
    <t>Limpieza general</t>
  </si>
  <si>
    <t>Edificios y Patios</t>
  </si>
  <si>
    <t xml:space="preserve">Total: </t>
  </si>
  <si>
    <t>Total en %</t>
  </si>
  <si>
    <t>Resultados por Categoría:</t>
  </si>
  <si>
    <t>Cumplió 100%</t>
  </si>
  <si>
    <t>Cumplió 50%</t>
  </si>
  <si>
    <t>Cumplió 70%</t>
  </si>
  <si>
    <t xml:space="preserve">inocuidad de alimentos
</t>
  </si>
  <si>
    <t>Hay una persona asignada para supervisar actividades de limpieza y desinfección?</t>
  </si>
  <si>
    <t>puntos totales</t>
  </si>
  <si>
    <t>puntos ganados</t>
  </si>
  <si>
    <t>control de pestes</t>
  </si>
  <si>
    <t>Los productos e ingredientes están libres de insectos/roedores pájaros o cualquier evidencia de la presencia de éstos?</t>
  </si>
  <si>
    <t>Los materiales de empaque están libres de insectos/roedores pájaros o cualquier evidencia de la presencia de éstos?</t>
  </si>
  <si>
    <t>La planta, almacenes, etc. están libres de insectos/roedores/pájaros o cualquier evidencia de la presencia de éstos?</t>
  </si>
  <si>
    <t>Las trampas para control de pestes están colocadas lejos de donde se encuentren productos alimenticios?</t>
  </si>
  <si>
    <t>Las trampas para control de pestes se mantienen limpias y en condiciones intactas. Se monitorean con regularidad?</t>
  </si>
  <si>
    <t>Las trampas para roedores interiores y exteriores son adecuadas en número y ubicación?</t>
  </si>
  <si>
    <t>Hay mapas de ubicación de trampas exteriores e interiores? Están identificadas por el número correspondiente?</t>
  </si>
  <si>
    <t>Hay trampas con cebos adecuadamente instaladas en el perímetro de la planta y están identificadas con número?</t>
  </si>
  <si>
    <t>Las áreas adyacentes a la planta se encuentran libres de la presencia de roedores / pájaros</t>
  </si>
  <si>
    <t>El producto y materiales de empaque están libres de polvo, condensación, etc.?</t>
  </si>
  <si>
    <t>Todas las substancias químicas (pesticidas, desinfectantes,detergentes, lubricantes, etc.) estan almacenadas corectamente?</t>
  </si>
  <si>
    <t>almacen y empacado</t>
  </si>
  <si>
    <t>El producto y materiales de empaque están almacenados de forma que se prevenga contaminación cruzada?</t>
  </si>
  <si>
    <t>En las instalaciones se almacena exclusivamente productos alimenticios?</t>
  </si>
  <si>
    <t>Los anaqueles están diseñados de forma que permitan drenar el agua y la libre circulación de aire?</t>
  </si>
  <si>
    <t>Todos los productos e ingredientes, incluyendo hielo, si se usa, están libres de pudrición o adulteración?</t>
  </si>
  <si>
    <t>Los materiales de empaque están correctamente almacenados y cubiertos?</t>
  </si>
  <si>
    <t>Los productos rechazados o en retención se encuentran separados de la produccion normal? Debidamente identificados?</t>
  </si>
  <si>
    <t>Los vehículos de transporte interno están limpios y en condiciones sanitarias?</t>
  </si>
  <si>
    <t>La producción del día está claramente identificada con un código de producción</t>
  </si>
  <si>
    <t>Los materiales de empaque se encuentran adecuadamente marcados con la fecha de recibo e información para rastreo</t>
  </si>
  <si>
    <t>Los productos, materiales de empaque e ingredientes(si se usan) son rotados de acuerdo al sistema FIFO</t>
  </si>
  <si>
    <t>prácticas operacionales</t>
  </si>
  <si>
    <t>El equipo usado para almacenar y mantener producto se encuentra limpio?</t>
  </si>
  <si>
    <t>En las áreas en que hay producto expuesto hay protección  contra contaminantes? (provenientes de motores, condensación,etc.)</t>
  </si>
  <si>
    <t>Hay espacio suficiente para realizar adecuadamente tanto las operaciones de empaque como las de limpieza?</t>
  </si>
  <si>
    <t>El área de empaque está aislada de la de almacenamiento y del exterior?</t>
  </si>
  <si>
    <t>El producto que vá a ser reprocesado es manejado adecuadamente?</t>
  </si>
  <si>
    <t>Los ingredientes utilizados son inspeccionados antes de ser usados?</t>
  </si>
  <si>
    <t>Hay estaciones para lavado de manos en los lugares en que son necesarias?</t>
  </si>
  <si>
    <t>Hay estaciones para desinfección de manos en los lugares en son necesarias? ("hand-dip stations")</t>
  </si>
  <si>
    <t>Hay pediluvios (estaciones para desinfección del calzado) en los lugares en que son necesarios?)</t>
  </si>
  <si>
    <t>prácticas del personal</t>
  </si>
  <si>
    <t>Está establecido que los empleados deben lavar sus manos antes de iniciar labores y cada vez que se ausentan de su puesto?</t>
  </si>
  <si>
    <t>Se retira a los empleados de la línea de empaque si presentan heridas infectadas o lesiones de la piel?</t>
  </si>
  <si>
    <t>Los empleados usan las estaciones de lavado y las de desinfección de manos?</t>
  </si>
  <si>
    <t>Los empleados usan redecillas para el cabello y para barba (si la tienen)?</t>
  </si>
  <si>
    <t>Los empleados no están usando joyas? (se exceptúa el aro de matrimonio)</t>
  </si>
  <si>
    <t>Se proporciona a los empleados guantes y  delantales o uniformes?</t>
  </si>
  <si>
    <t>Los empleados dejan sus uniformes (o delantales) dentro de la sala de empaque cuando salen durante los descansos?</t>
  </si>
  <si>
    <t>Hay un área designada para dejar los uniformes, guantes, etc. durante los descansos?</t>
  </si>
  <si>
    <t>Las acciones de tomar los alimentos, fumar, tomar refrescos están restringidas a un área asignada exclusivamente para ello?</t>
  </si>
  <si>
    <t>Los empleados no guardan objetos en los bolsillos superiores de sus uniformes/delantales?</t>
  </si>
  <si>
    <t>El diseño y las condiciones en que se encuentra el equipo facilitan un limpieza y mantenimiento efectivos(ej.superficies lisas)</t>
  </si>
  <si>
    <t>El equipo está libre de restos de pintura u otros materiales como cinta adhesiva, etc.</t>
  </si>
  <si>
    <t>El equipo está fabricado con materiales aprobados para contacto directo con alimentos?</t>
  </si>
  <si>
    <t>La planta ha eliminado el uso de madera en equipos o superficies?</t>
  </si>
  <si>
    <t>Las superficies en que hay contacto con el producto están libres de corrosión?</t>
  </si>
  <si>
    <t>Los lubricantes que se usan son aprobados para uso en plantas de alimentos? (food grade)</t>
  </si>
  <si>
    <t>Los termómetros están fabricados de material diferente a vidrio? no tienen mercurio?</t>
  </si>
  <si>
    <t>Se evita usar cuerdas, cartones o alambres para hacer reparaciones temporales?</t>
  </si>
  <si>
    <t>Durante la limpieza todo producto y materiales de empaque están adecuadamente protegidos?</t>
  </si>
  <si>
    <t>Los filtros (de aire y agua), telas metálicas, etc. usados en la planta permanecen limpios?</t>
  </si>
  <si>
    <t>Las unidades enfriadoras se desmontan y se someten a servicio y limpieza al menos una vez al año?</t>
  </si>
  <si>
    <t>El equipo limpio, que no es usado a diario se almacena cuidando que las superficies de contacto con producto estén protegidas?</t>
  </si>
  <si>
    <t>Las herramientas, utensilios, y equipos que no estén siendo utilizados se almacenan de forma que se evite contaminación?</t>
  </si>
  <si>
    <t>Los químicos de limpieza y desinfección están adecuadamente rotulados?</t>
  </si>
  <si>
    <t>Solamente los químicos que son necesarios están almacenados en la planta?</t>
  </si>
  <si>
    <t>La planta cuenta con medios para medir la concentración del agente desinfectante utilizado? (ej. test strips, kits)</t>
  </si>
  <si>
    <t>Las superficies que no entran en contacto directo con el producto se encuentran limpias?</t>
  </si>
  <si>
    <t xml:space="preserve"> limpieza del equipo</t>
  </si>
  <si>
    <t>limpieza general</t>
  </si>
  <si>
    <t>La basura y desperdicios son retirados con frecuencia de las áreas de almacenamiento y empaque?</t>
  </si>
  <si>
    <t>Las áreas bajo los racks de almacenamiento se mantienen limpias?</t>
  </si>
  <si>
    <t>Las cortinas de plástico se mantienen en buenas condiciones y limpias?</t>
  </si>
  <si>
    <t>Hay equipo disponible para realizar adecuadamente la limpieza general?</t>
  </si>
  <si>
    <t>El equipo de limpeza se mantiene en un área separada del área de empaque?</t>
  </si>
  <si>
    <t>Los baños y estaciones de lavado de manos se mantienen limpios y provistos de papel sanitario, toallas desechables, etc.?</t>
  </si>
  <si>
    <t>Las áreas de lockers para los empleados y las facilidades para tomar alimentos se encuentran limpias?</t>
  </si>
  <si>
    <t>Las lámparas ubicadas sobre áreas en las que hay producto expuesto y materiales de empaque están provistas de protección?</t>
  </si>
  <si>
    <t>Hay iluminación adecuada en las áreas de empaque y almacenamiento?</t>
  </si>
  <si>
    <t>Hay ventilación adecuada para remover polvo, vapor de agua y olores?</t>
  </si>
  <si>
    <t>Las puertas que dan al exterior impiden el acceso de insectos y roedores?</t>
  </si>
  <si>
    <t>edificios y patios</t>
  </si>
  <si>
    <t>Las paredes exteriores están libres de agujeros o cavidades que puedan albergar pájaros, reodores o insectos?</t>
  </si>
  <si>
    <t>Las paredes y cielos rasos están libres de rajaduras o ranuras que permitan la presencia de insectos?</t>
  </si>
  <si>
    <t>Se mantiene un perímetro de 18" en el área de almacenaje y un espacio de 14" entre pallets o racks?</t>
  </si>
  <si>
    <t>Existen medidas de control para el almacenaje de pallets,equipo, llantas, etc.? (ej. sitio de almacenaje, forma de estibar, etc.)</t>
  </si>
  <si>
    <t>Las áreas aledañas a los depósitos para basura se encuentran limpias?</t>
  </si>
  <si>
    <t>Los basureros y depósito general para la basura se mantienen cubiertos o cerrados?</t>
  </si>
  <si>
    <t>Hay drenajes en los pisos en todos los sitios en que son necesarios para el proceso de empaque y para una adecuada limpieza?</t>
  </si>
  <si>
    <t>No aplica
(N.A.)</t>
  </si>
  <si>
    <t>Celda editable</t>
  </si>
  <si>
    <t>Etapa III  Construyendo el Modelo de negocios</t>
  </si>
  <si>
    <t>Negocios Inclusivos</t>
  </si>
  <si>
    <t>Programa de las Naciones Unidas para el Desarrollo</t>
  </si>
  <si>
    <t>Anexo  DC-4- Diagnóstico de Higiene e Inocuidad de Alimentos</t>
  </si>
  <si>
    <t>Construyendo el Modelo de negocios</t>
  </si>
  <si>
    <t xml:space="preserve"> DIAGNÓSTICO  DE HIGIENE E INOCUIDAD DE ALIMENTOS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</si>
</sst>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_-;\-* #,##0.0_-;_-* &quot;-&quot;??_-;_-@_-"/>
  </numFmts>
  <fonts count="27" x14ac:knownFonts="1">
    <font>
      <sz val="10"/>
      <name val="Arial"/>
    </font>
    <font>
      <sz val="10"/>
      <name val="Arial"/>
      <family val="2"/>
    </font>
    <font>
      <i/>
      <sz val="16"/>
      <color indexed="62"/>
      <name val="Tahoma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i/>
      <sz val="16"/>
      <color theme="3" tint="-0.49998474074526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6"/>
      <name val="Arial"/>
      <family val="2"/>
    </font>
    <font>
      <sz val="6"/>
      <name val="Arial"/>
      <family val="2"/>
    </font>
    <font>
      <i/>
      <sz val="16"/>
      <color rgb="FFFF0000"/>
      <name val="Tahoma"/>
      <family val="2"/>
    </font>
    <font>
      <b/>
      <i/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i/>
      <u/>
      <sz val="10"/>
      <name val="Arial"/>
      <family val="2"/>
    </font>
    <font>
      <b/>
      <sz val="14"/>
      <color theme="1" tint="4.9989318521683403E-2"/>
      <name val="Arial"/>
      <family val="2"/>
    </font>
    <font>
      <b/>
      <sz val="12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3" tint="-0.249977111117893"/>
      <name val="Tahoma"/>
      <family val="2"/>
    </font>
    <font>
      <b/>
      <sz val="12"/>
      <color theme="3" tint="-0.249977111117893"/>
      <name val="Tahoma"/>
      <family val="2"/>
    </font>
    <font>
      <sz val="12"/>
      <name val="Arial"/>
      <family val="2"/>
    </font>
    <font>
      <b/>
      <i/>
      <sz val="16"/>
      <color rgb="FF17365D"/>
      <name val="Tahoma"/>
      <family val="2"/>
    </font>
    <font>
      <b/>
      <i/>
      <sz val="14"/>
      <color rgb="FF17365D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15" fillId="4" borderId="0" xfId="1" applyFill="1" applyAlignment="1" applyProtection="1"/>
    <xf numFmtId="0" fontId="1" fillId="4" borderId="5" xfId="1" applyFont="1" applyFill="1" applyBorder="1" applyAlignment="1" applyProtection="1"/>
    <xf numFmtId="0" fontId="1" fillId="4" borderId="6" xfId="1" applyFont="1" applyFill="1" applyBorder="1" applyAlignment="1" applyProtection="1"/>
    <xf numFmtId="0" fontId="9" fillId="3" borderId="9" xfId="1" applyFont="1" applyFill="1" applyBorder="1" applyAlignment="1" applyProtection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3" fillId="4" borderId="0" xfId="0" applyFont="1" applyFill="1" applyAlignment="1">
      <alignment horizontal="center" vertical="center"/>
    </xf>
    <xf numFmtId="0" fontId="4" fillId="4" borderId="0" xfId="0" applyFont="1" applyFill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9" fontId="6" fillId="4" borderId="0" xfId="0" applyNumberFormat="1" applyFont="1" applyFill="1"/>
    <xf numFmtId="0" fontId="6" fillId="4" borderId="0" xfId="0" applyFont="1" applyFill="1"/>
    <xf numFmtId="0" fontId="7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0" fontId="8" fillId="4" borderId="0" xfId="0" applyFont="1" applyFill="1"/>
    <xf numFmtId="0" fontId="18" fillId="5" borderId="6" xfId="0" applyFont="1" applyFill="1" applyBorder="1" applyAlignment="1">
      <alignment horizontal="center" vertical="center"/>
    </xf>
    <xf numFmtId="0" fontId="0" fillId="5" borderId="6" xfId="0" applyFill="1" applyBorder="1" applyAlignment="1">
      <alignment vertical="center"/>
    </xf>
    <xf numFmtId="0" fontId="0" fillId="5" borderId="6" xfId="0" applyFill="1" applyBorder="1" applyAlignment="1">
      <alignment horizontal="center" vertical="center"/>
    </xf>
    <xf numFmtId="0" fontId="0" fillId="5" borderId="6" xfId="0" applyFill="1" applyBorder="1" applyAlignment="1">
      <alignment vertical="center" wrapText="1"/>
    </xf>
    <xf numFmtId="0" fontId="0" fillId="4" borderId="0" xfId="0" applyFill="1" applyAlignment="1">
      <alignment horizontal="center"/>
    </xf>
    <xf numFmtId="0" fontId="11" fillId="4" borderId="0" xfId="0" applyFont="1" applyFill="1" applyAlignment="1">
      <alignment wrapText="1"/>
    </xf>
    <xf numFmtId="0" fontId="11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wrapText="1"/>
    </xf>
    <xf numFmtId="164" fontId="7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0" fillId="4" borderId="0" xfId="0" applyFill="1" applyAlignment="1">
      <alignment wrapText="1"/>
    </xf>
    <xf numFmtId="0" fontId="1" fillId="4" borderId="6" xfId="0" applyFont="1" applyFill="1" applyBorder="1" applyAlignment="1">
      <alignment wrapText="1"/>
    </xf>
    <xf numFmtId="9" fontId="6" fillId="9" borderId="6" xfId="0" applyNumberFormat="1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6" xfId="0" applyFont="1" applyFill="1" applyBorder="1"/>
    <xf numFmtId="0" fontId="4" fillId="4" borderId="0" xfId="0" applyFont="1" applyFill="1" applyAlignment="1">
      <alignment horizontal="center"/>
    </xf>
    <xf numFmtId="0" fontId="8" fillId="4" borderId="0" xfId="0" applyFont="1" applyFill="1" applyAlignment="1">
      <alignment wrapText="1"/>
    </xf>
    <xf numFmtId="0" fontId="12" fillId="4" borderId="0" xfId="0" applyFont="1" applyFill="1" applyAlignment="1">
      <alignment horizontal="center" vertical="center"/>
    </xf>
    <xf numFmtId="15" fontId="3" fillId="4" borderId="0" xfId="0" applyNumberFormat="1" applyFont="1" applyFill="1"/>
    <xf numFmtId="0" fontId="14" fillId="4" borderId="0" xfId="0" applyFont="1" applyFill="1"/>
    <xf numFmtId="0" fontId="9" fillId="3" borderId="8" xfId="0" applyFont="1" applyFill="1" applyBorder="1" applyAlignment="1">
      <alignment vertical="center"/>
    </xf>
    <xf numFmtId="0" fontId="9" fillId="3" borderId="9" xfId="0" applyFont="1" applyFill="1" applyBorder="1" applyAlignment="1">
      <alignment horizontal="right" vertical="center"/>
    </xf>
    <xf numFmtId="0" fontId="9" fillId="3" borderId="10" xfId="0" applyFont="1" applyFill="1" applyBorder="1" applyAlignment="1">
      <alignment horizontal="right" vertical="center"/>
    </xf>
    <xf numFmtId="0" fontId="9" fillId="3" borderId="11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/>
    </xf>
    <xf numFmtId="165" fontId="0" fillId="4" borderId="5" xfId="2" applyNumberFormat="1" applyFont="1" applyFill="1" applyBorder="1" applyProtection="1"/>
    <xf numFmtId="165" fontId="0" fillId="4" borderId="13" xfId="2" applyNumberFormat="1" applyFont="1" applyFill="1" applyBorder="1" applyProtection="1"/>
    <xf numFmtId="9" fontId="0" fillId="4" borderId="14" xfId="3" applyFont="1" applyFill="1" applyBorder="1" applyAlignment="1" applyProtection="1">
      <alignment horizontal="center"/>
    </xf>
    <xf numFmtId="0" fontId="0" fillId="4" borderId="15" xfId="0" applyFill="1" applyBorder="1" applyAlignment="1">
      <alignment horizontal="center"/>
    </xf>
    <xf numFmtId="165" fontId="0" fillId="4" borderId="7" xfId="2" applyNumberFormat="1" applyFont="1" applyFill="1" applyBorder="1" applyProtection="1"/>
    <xf numFmtId="9" fontId="0" fillId="4" borderId="16" xfId="3" applyFont="1" applyFill="1" applyBorder="1" applyAlignment="1" applyProtection="1">
      <alignment horizontal="center"/>
    </xf>
    <xf numFmtId="0" fontId="8" fillId="4" borderId="6" xfId="0" applyFont="1" applyFill="1" applyBorder="1"/>
    <xf numFmtId="0" fontId="16" fillId="4" borderId="6" xfId="0" applyFont="1" applyFill="1" applyBorder="1"/>
    <xf numFmtId="165" fontId="0" fillId="4" borderId="17" xfId="2" applyNumberFormat="1" applyFont="1" applyFill="1" applyBorder="1" applyProtection="1"/>
    <xf numFmtId="9" fontId="0" fillId="4" borderId="18" xfId="3" applyFont="1" applyFill="1" applyBorder="1" applyAlignment="1" applyProtection="1">
      <alignment horizontal="center"/>
    </xf>
    <xf numFmtId="0" fontId="6" fillId="4" borderId="0" xfId="0" applyFont="1" applyFill="1" applyAlignment="1">
      <alignment horizontal="right"/>
    </xf>
    <xf numFmtId="165" fontId="6" fillId="6" borderId="19" xfId="2" applyNumberFormat="1" applyFont="1" applyFill="1" applyBorder="1" applyProtection="1"/>
    <xf numFmtId="165" fontId="6" fillId="6" borderId="20" xfId="2" applyNumberFormat="1" applyFont="1" applyFill="1" applyBorder="1" applyProtection="1"/>
    <xf numFmtId="165" fontId="6" fillId="6" borderId="21" xfId="2" applyNumberFormat="1" applyFont="1" applyFill="1" applyBorder="1" applyProtection="1"/>
    <xf numFmtId="9" fontId="6" fillId="8" borderId="22" xfId="3" applyFont="1" applyFill="1" applyBorder="1" applyProtection="1"/>
    <xf numFmtId="0" fontId="6" fillId="8" borderId="23" xfId="0" applyFont="1" applyFill="1" applyBorder="1"/>
    <xf numFmtId="9" fontId="6" fillId="8" borderId="24" xfId="3" applyFont="1" applyFill="1" applyBorder="1" applyProtection="1"/>
    <xf numFmtId="9" fontId="0" fillId="8" borderId="11" xfId="0" applyNumberFormat="1" applyFill="1" applyBorder="1" applyAlignment="1">
      <alignment horizontal="center"/>
    </xf>
    <xf numFmtId="0" fontId="17" fillId="4" borderId="0" xfId="0" applyFont="1" applyFill="1"/>
    <xf numFmtId="0" fontId="0" fillId="4" borderId="6" xfId="0" applyFill="1" applyBorder="1" applyAlignment="1">
      <alignment vertical="center"/>
    </xf>
    <xf numFmtId="0" fontId="0" fillId="5" borderId="6" xfId="0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/>
    </xf>
    <xf numFmtId="0" fontId="0" fillId="4" borderId="6" xfId="0" applyFill="1" applyBorder="1" applyAlignment="1">
      <alignment horizontal="center" vertical="center"/>
    </xf>
    <xf numFmtId="0" fontId="1" fillId="4" borderId="6" xfId="0" applyFont="1" applyFill="1" applyBorder="1" applyAlignment="1">
      <alignment horizontal="left" vertical="center" wrapText="1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/>
    </xf>
    <xf numFmtId="0" fontId="10" fillId="5" borderId="6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/>
    </xf>
    <xf numFmtId="0" fontId="19" fillId="7" borderId="6" xfId="0" applyFont="1" applyFill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 applyProtection="1">
      <alignment horizontal="center" vertical="center"/>
      <protection locked="0"/>
    </xf>
    <xf numFmtId="0" fontId="0" fillId="7" borderId="6" xfId="0" applyFill="1" applyBorder="1" applyAlignment="1" applyProtection="1">
      <alignment horizontal="left" vertical="center"/>
      <protection locked="0"/>
    </xf>
    <xf numFmtId="0" fontId="0" fillId="7" borderId="6" xfId="0" applyFill="1" applyBorder="1" applyAlignment="1" applyProtection="1">
      <alignment vertical="center"/>
      <protection locked="0"/>
    </xf>
    <xf numFmtId="0" fontId="8" fillId="7" borderId="6" xfId="0" applyFont="1" applyFill="1" applyBorder="1" applyAlignment="1" applyProtection="1">
      <alignment vertical="center"/>
      <protection locked="0"/>
    </xf>
    <xf numFmtId="0" fontId="8" fillId="7" borderId="6" xfId="0" applyFont="1" applyFill="1" applyBorder="1" applyAlignment="1" applyProtection="1">
      <alignment horizontal="left" vertical="center"/>
      <protection locked="0"/>
    </xf>
    <xf numFmtId="0" fontId="1" fillId="4" borderId="0" xfId="0" applyFont="1" applyFill="1"/>
    <xf numFmtId="0" fontId="1" fillId="4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2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" fillId="4" borderId="0" xfId="0" applyFont="1" applyFill="1" applyAlignment="1">
      <alignment horizontal="center"/>
    </xf>
    <xf numFmtId="0" fontId="24" fillId="4" borderId="0" xfId="0" applyFont="1" applyFill="1"/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15" fontId="3" fillId="4" borderId="0" xfId="0" applyNumberFormat="1" applyFont="1" applyFill="1" applyAlignment="1">
      <alignment horizontal="left"/>
    </xf>
    <xf numFmtId="15" fontId="3" fillId="4" borderId="25" xfId="0" applyNumberFormat="1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23" fillId="4" borderId="0" xfId="0" applyFont="1" applyFill="1" applyAlignment="1">
      <alignment horizontal="center"/>
    </xf>
    <xf numFmtId="0" fontId="13" fillId="4" borderId="0" xfId="0" applyFont="1" applyFill="1" applyAlignment="1">
      <alignment horizontal="center"/>
    </xf>
    <xf numFmtId="0" fontId="26" fillId="4" borderId="0" xfId="0" applyFont="1" applyFill="1" applyAlignment="1">
      <alignment horizontal="center" vertical="center" wrapText="1"/>
    </xf>
  </cellXfs>
  <cellStyles count="4">
    <cellStyle name="Hipervínculo" xfId="1" builtinId="8"/>
    <cellStyle name="Millares 2" xfId="2" xr:uid="{00000000-0005-0000-0000-000001000000}"/>
    <cellStyle name="Normal" xfId="0" builtinId="0"/>
    <cellStyle name="Porcentual 2" xfId="3" xr:uid="{00000000-0005-0000-0000-000003000000}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Sistema Higiene e Inocuidad Alimentos</a:t>
            </a:r>
          </a:p>
        </c:rich>
      </c:tx>
      <c:layout>
        <c:manualLayout>
          <c:xMode val="edge"/>
          <c:yMode val="edge"/>
          <c:x val="0.30818965060560105"/>
          <c:y val="4.20559241118482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77586206896552"/>
          <c:y val="0.18224340647681481"/>
          <c:w val="0.78017241379310365"/>
          <c:h val="0.649534192314801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'Reporte BPM'!$C$15</c:f>
              <c:strCache>
                <c:ptCount val="1"/>
                <c:pt idx="0">
                  <c:v>Obtenido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Resultado Global</c:v>
              </c:pt>
            </c:strLit>
          </c:cat>
          <c:val>
            <c:numRef>
              <c:f>'Reporte BPM'!$C$26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A6-4E0A-BAD4-E9605A298CF3}"/>
            </c:ext>
          </c:extLst>
        </c:ser>
        <c:ser>
          <c:idx val="2"/>
          <c:order val="1"/>
          <c:tx>
            <c:strRef>
              <c:f>'Reporte BPM'!$E$15</c:f>
              <c:strCache>
                <c:ptCount val="1"/>
                <c:pt idx="0">
                  <c:v>Diferencia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Resultado Global</c:v>
              </c:pt>
            </c:strLit>
          </c:cat>
          <c:val>
            <c:numRef>
              <c:f>'Reporte BPM'!$E$26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A6-4E0A-BAD4-E9605A298CF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100"/>
        <c:axId val="441129136"/>
        <c:axId val="441127176"/>
      </c:barChart>
      <c:catAx>
        <c:axId val="44112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44112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12717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441129136"/>
        <c:crosses val="autoZero"/>
        <c:crossBetween val="between"/>
        <c:majorUnit val="2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974133737869993"/>
          <c:y val="0.50467398268129871"/>
          <c:w val="0.14439663849358275"/>
          <c:h val="0.182243577820488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Resultados por categoría</a:t>
            </a:r>
          </a:p>
        </c:rich>
      </c:tx>
      <c:layout>
        <c:manualLayout>
          <c:xMode val="edge"/>
          <c:yMode val="edge"/>
          <c:x val="0.38260922204001607"/>
          <c:y val="4.16666255276084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23264299230498E-2"/>
          <c:y val="0.13425986626458622"/>
          <c:w val="0.91159549308691845"/>
          <c:h val="0.62500282571445354"/>
        </c:manualLayout>
      </c:layout>
      <c:barChart>
        <c:barDir val="col"/>
        <c:grouping val="stacked"/>
        <c:varyColors val="0"/>
        <c:ser>
          <c:idx val="0"/>
          <c:order val="0"/>
          <c:tx>
            <c:v>Obtenido</c:v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'Reporte BPM'!$A$16:$A$24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'Reporte BPM'!$C$16:$C$24</c:f>
              <c:numCache>
                <c:formatCode>_-* #,##0.0_-;\-* #,##0.0_-;_-* "-"??_-;_-@_-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2-4756-8F14-CE5FC4B739A5}"/>
            </c:ext>
          </c:extLst>
        </c:ser>
        <c:ser>
          <c:idx val="1"/>
          <c:order val="1"/>
          <c:tx>
            <c:v>Oportunidad de mejora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'Reporte BPM'!$A$16:$A$24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'Reporte BPM'!$E$16:$E$24</c:f>
              <c:numCache>
                <c:formatCode>_-* #,##0.0_-;\-* #,##0.0_-;_-* "-"??_-;_-@_-</c:formatCode>
                <c:ptCount val="9"/>
                <c:pt idx="0">
                  <c:v>35</c:v>
                </c:pt>
                <c:pt idx="1">
                  <c:v>75</c:v>
                </c:pt>
                <c:pt idx="2">
                  <c:v>130</c:v>
                </c:pt>
                <c:pt idx="3">
                  <c:v>74</c:v>
                </c:pt>
                <c:pt idx="4">
                  <c:v>54</c:v>
                </c:pt>
                <c:pt idx="5">
                  <c:v>70</c:v>
                </c:pt>
                <c:pt idx="6">
                  <c:v>93</c:v>
                </c:pt>
                <c:pt idx="7">
                  <c:v>58</c:v>
                </c:pt>
                <c:pt idx="8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12-4756-8F14-CE5FC4B739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441127568"/>
        <c:axId val="441128352"/>
      </c:barChart>
      <c:catAx>
        <c:axId val="44112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4411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12835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4411275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1295621179883"/>
          <c:y val="0.8457456454306852"/>
          <c:w val="0.20333554691205769"/>
          <c:h val="0.118142160129670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 alignWithMargins="0"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27</xdr:row>
      <xdr:rowOff>152400</xdr:rowOff>
    </xdr:from>
    <xdr:to>
      <xdr:col>6</xdr:col>
      <xdr:colOff>742950</xdr:colOff>
      <xdr:row>42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46</xdr:row>
      <xdr:rowOff>95250</xdr:rowOff>
    </xdr:from>
    <xdr:to>
      <xdr:col>7</xdr:col>
      <xdr:colOff>19050</xdr:colOff>
      <xdr:row>65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2:N133"/>
  <sheetViews>
    <sheetView tabSelected="1" zoomScale="70" zoomScaleNormal="70" workbookViewId="0">
      <selection activeCell="B8" sqref="B8:C8"/>
    </sheetView>
  </sheetViews>
  <sheetFormatPr baseColWidth="10" defaultColWidth="9.1640625" defaultRowHeight="13" x14ac:dyDescent="0.15"/>
  <cols>
    <col min="1" max="1" width="22.1640625" style="6" customWidth="1"/>
    <col min="2" max="2" width="12.6640625" style="22" bestFit="1" customWidth="1"/>
    <col min="3" max="3" width="93" style="29" customWidth="1"/>
    <col min="4" max="4" width="13.83203125" style="5" bestFit="1" customWidth="1"/>
    <col min="5" max="5" width="14.33203125" style="5" bestFit="1" customWidth="1"/>
    <col min="6" max="6" width="14" style="6" customWidth="1"/>
    <col min="7" max="7" width="35.6640625" style="6" customWidth="1"/>
    <col min="8" max="8" width="9.1640625" style="6"/>
    <col min="9" max="9" width="13.6640625" style="6" bestFit="1" customWidth="1"/>
    <col min="10" max="10" width="17.6640625" style="6" bestFit="1" customWidth="1"/>
    <col min="11" max="11" width="17.5" style="6" bestFit="1" customWidth="1"/>
    <col min="12" max="12" width="10.6640625" style="6" bestFit="1" customWidth="1"/>
    <col min="13" max="16384" width="9.1640625" style="6"/>
  </cols>
  <sheetData>
    <row r="2" spans="1:14" customFormat="1" ht="30.75" customHeight="1" x14ac:dyDescent="0.15">
      <c r="A2" s="101" t="s">
        <v>237</v>
      </c>
      <c r="B2" s="101"/>
      <c r="C2" s="101"/>
      <c r="D2" s="101"/>
      <c r="E2" s="92"/>
    </row>
    <row r="3" spans="1:14" ht="20" x14ac:dyDescent="0.2">
      <c r="A3" s="102" t="s">
        <v>238</v>
      </c>
      <c r="B3" s="102"/>
      <c r="C3" s="102"/>
      <c r="D3" s="102"/>
      <c r="E3" s="79"/>
      <c r="F3" s="87" t="s">
        <v>235</v>
      </c>
    </row>
    <row r="4" spans="1:14" customFormat="1" ht="34.5" customHeight="1" x14ac:dyDescent="0.15">
      <c r="A4" s="104" t="s">
        <v>236</v>
      </c>
      <c r="B4" s="104"/>
      <c r="C4" s="104"/>
      <c r="D4" s="104"/>
      <c r="E4" s="104"/>
      <c r="F4" s="104"/>
      <c r="G4" s="91"/>
      <c r="H4" s="91"/>
      <c r="I4" s="91"/>
      <c r="J4" s="91"/>
    </row>
    <row r="5" spans="1:14" customFormat="1" ht="34.5" customHeight="1" x14ac:dyDescent="0.15">
      <c r="A5" s="104" t="s">
        <v>239</v>
      </c>
      <c r="B5" s="104"/>
      <c r="C5" s="104"/>
      <c r="D5" s="104"/>
      <c r="E5" s="104"/>
      <c r="F5" s="104"/>
      <c r="G5" s="91"/>
      <c r="H5" s="91"/>
      <c r="I5" s="91"/>
      <c r="J5" s="91"/>
      <c r="K5" s="91"/>
    </row>
    <row r="6" spans="1:14" ht="16" x14ac:dyDescent="0.2">
      <c r="A6" s="103"/>
      <c r="B6" s="103"/>
      <c r="C6" s="103"/>
      <c r="D6" s="103"/>
      <c r="E6" s="103"/>
      <c r="F6" s="103"/>
    </row>
    <row r="7" spans="1:14" ht="16" x14ac:dyDescent="0.2">
      <c r="A7" s="7" t="s">
        <v>0</v>
      </c>
      <c r="B7" s="97"/>
      <c r="C7" s="97"/>
      <c r="D7" s="8"/>
      <c r="E7" s="8"/>
      <c r="F7" s="7"/>
      <c r="H7" s="9"/>
      <c r="I7" s="9"/>
    </row>
    <row r="8" spans="1:14" ht="17" thickBot="1" x14ac:dyDescent="0.25">
      <c r="A8" s="7" t="s">
        <v>1</v>
      </c>
      <c r="B8" s="98"/>
      <c r="C8" s="98"/>
      <c r="D8" s="8"/>
      <c r="E8" s="8"/>
      <c r="F8" s="7"/>
      <c r="H8" s="9"/>
      <c r="I8" s="9"/>
    </row>
    <row r="9" spans="1:14" ht="21.75" customHeight="1" thickBot="1" x14ac:dyDescent="0.25">
      <c r="A9" s="95" t="s">
        <v>2</v>
      </c>
      <c r="B9" s="96"/>
      <c r="C9" s="96"/>
      <c r="D9" s="10"/>
      <c r="E9" s="10"/>
      <c r="F9" s="11"/>
      <c r="G9" s="12"/>
      <c r="J9" s="13"/>
      <c r="K9" s="14"/>
      <c r="L9" s="14"/>
      <c r="M9" s="14"/>
    </row>
    <row r="10" spans="1:14" x14ac:dyDescent="0.15">
      <c r="A10" s="100"/>
      <c r="B10" s="100"/>
      <c r="C10" s="100"/>
      <c r="D10" s="100"/>
      <c r="E10" s="100"/>
      <c r="F10" s="100"/>
    </row>
    <row r="11" spans="1:14" ht="20" x14ac:dyDescent="0.2">
      <c r="A11" s="99" t="s">
        <v>3</v>
      </c>
      <c r="B11" s="99"/>
      <c r="C11" s="99"/>
      <c r="D11" s="15"/>
      <c r="E11" s="15"/>
      <c r="F11" s="16"/>
      <c r="G11" s="16"/>
    </row>
    <row r="12" spans="1:14" ht="43.5" customHeight="1" x14ac:dyDescent="0.15">
      <c r="A12" s="65" t="s">
        <v>4</v>
      </c>
      <c r="B12" s="20" t="s">
        <v>5</v>
      </c>
      <c r="C12" s="66"/>
      <c r="D12" s="67" t="s">
        <v>150</v>
      </c>
      <c r="E12" s="67" t="s">
        <v>151</v>
      </c>
      <c r="F12" s="81" t="s">
        <v>234</v>
      </c>
      <c r="G12" s="20" t="s">
        <v>6</v>
      </c>
    </row>
    <row r="13" spans="1:14" ht="26.25" customHeight="1" x14ac:dyDescent="0.15">
      <c r="A13" s="68" t="s">
        <v>148</v>
      </c>
      <c r="B13" s="69" t="s">
        <v>7</v>
      </c>
      <c r="C13" s="70" t="s">
        <v>149</v>
      </c>
      <c r="D13" s="69">
        <f>IF(F13="",10,0)</f>
        <v>10</v>
      </c>
      <c r="E13" s="71">
        <v>0</v>
      </c>
      <c r="F13" s="82"/>
      <c r="G13" s="83"/>
      <c r="I13" s="9"/>
    </row>
    <row r="14" spans="1:14" ht="26.25" customHeight="1" x14ac:dyDescent="0.15">
      <c r="A14" s="68" t="s">
        <v>148</v>
      </c>
      <c r="B14" s="69" t="s">
        <v>8</v>
      </c>
      <c r="C14" s="70" t="s">
        <v>163</v>
      </c>
      <c r="D14" s="69">
        <f>IF(F14="",15,0)</f>
        <v>15</v>
      </c>
      <c r="E14" s="71">
        <v>0</v>
      </c>
      <c r="F14" s="82"/>
      <c r="G14" s="84"/>
      <c r="I14" s="17"/>
      <c r="J14" s="17"/>
      <c r="K14" s="17"/>
      <c r="L14" s="17"/>
      <c r="M14" s="17"/>
      <c r="N14" s="17"/>
    </row>
    <row r="15" spans="1:14" ht="26.25" customHeight="1" x14ac:dyDescent="0.15">
      <c r="A15" s="68" t="s">
        <v>148</v>
      </c>
      <c r="B15" s="69" t="s">
        <v>9</v>
      </c>
      <c r="C15" s="72" t="s">
        <v>10</v>
      </c>
      <c r="D15" s="69">
        <f>IF(F15="",10,0)</f>
        <v>10</v>
      </c>
      <c r="E15" s="71">
        <v>0</v>
      </c>
      <c r="F15" s="82"/>
      <c r="G15" s="84"/>
      <c r="I15" s="17"/>
      <c r="J15" s="17"/>
      <c r="K15" s="17"/>
      <c r="L15" s="17"/>
      <c r="M15" s="17"/>
      <c r="N15" s="17"/>
    </row>
    <row r="16" spans="1:14" ht="26.25" customHeight="1" x14ac:dyDescent="0.15">
      <c r="A16" s="65"/>
      <c r="B16" s="20"/>
      <c r="C16" s="21"/>
      <c r="D16" s="18">
        <f>SUM(D13:D15)</f>
        <v>35</v>
      </c>
      <c r="E16" s="18">
        <f>SUM(E13:E15)</f>
        <v>0</v>
      </c>
      <c r="F16" s="80"/>
      <c r="G16" s="64"/>
      <c r="I16" s="17"/>
      <c r="J16" s="17"/>
      <c r="K16" s="17"/>
      <c r="L16" s="17"/>
      <c r="M16" s="17"/>
      <c r="N16" s="17"/>
    </row>
    <row r="17" spans="1:7" ht="26.25" customHeight="1" x14ac:dyDescent="0.15">
      <c r="A17" s="68" t="s">
        <v>152</v>
      </c>
      <c r="B17" s="69" t="s">
        <v>11</v>
      </c>
      <c r="C17" s="70" t="s">
        <v>153</v>
      </c>
      <c r="D17" s="69">
        <f>IF(F17="",15,0)</f>
        <v>15</v>
      </c>
      <c r="E17" s="71">
        <v>0</v>
      </c>
      <c r="F17" s="82"/>
      <c r="G17" s="84"/>
    </row>
    <row r="18" spans="1:7" ht="26.25" customHeight="1" x14ac:dyDescent="0.15">
      <c r="A18" s="68" t="s">
        <v>152</v>
      </c>
      <c r="B18" s="69" t="s">
        <v>12</v>
      </c>
      <c r="C18" s="70" t="s">
        <v>154</v>
      </c>
      <c r="D18" s="69">
        <f>IF(F18="",15,0)</f>
        <v>15</v>
      </c>
      <c r="E18" s="71">
        <v>0</v>
      </c>
      <c r="F18" s="82"/>
      <c r="G18" s="84"/>
    </row>
    <row r="19" spans="1:7" ht="26.25" customHeight="1" x14ac:dyDescent="0.15">
      <c r="A19" s="68" t="s">
        <v>152</v>
      </c>
      <c r="B19" s="69" t="s">
        <v>13</v>
      </c>
      <c r="C19" s="70" t="s">
        <v>155</v>
      </c>
      <c r="D19" s="69">
        <f>IF(F19="",10,0)</f>
        <v>10</v>
      </c>
      <c r="E19" s="71">
        <v>0</v>
      </c>
      <c r="F19" s="82"/>
      <c r="G19" s="84"/>
    </row>
    <row r="20" spans="1:7" ht="26.25" customHeight="1" x14ac:dyDescent="0.15">
      <c r="A20" s="68" t="s">
        <v>152</v>
      </c>
      <c r="B20" s="69" t="s">
        <v>14</v>
      </c>
      <c r="C20" s="70" t="s">
        <v>156</v>
      </c>
      <c r="D20" s="69">
        <f>IF(F20="",10,0)</f>
        <v>10</v>
      </c>
      <c r="E20" s="71">
        <v>0</v>
      </c>
      <c r="F20" s="82"/>
      <c r="G20" s="84"/>
    </row>
    <row r="21" spans="1:7" ht="26.25" customHeight="1" x14ac:dyDescent="0.15">
      <c r="A21" s="68" t="s">
        <v>152</v>
      </c>
      <c r="B21" s="69" t="s">
        <v>15</v>
      </c>
      <c r="C21" s="70" t="s">
        <v>157</v>
      </c>
      <c r="D21" s="69">
        <f>IF(F21="",5,0)</f>
        <v>5</v>
      </c>
      <c r="E21" s="71">
        <v>0</v>
      </c>
      <c r="F21" s="82"/>
      <c r="G21" s="85"/>
    </row>
    <row r="22" spans="1:7" ht="26.25" customHeight="1" x14ac:dyDescent="0.15">
      <c r="A22" s="68" t="s">
        <v>152</v>
      </c>
      <c r="B22" s="69" t="s">
        <v>16</v>
      </c>
      <c r="C22" s="70" t="s">
        <v>158</v>
      </c>
      <c r="D22" s="69">
        <f t="shared" ref="D22:D25" si="0">IF(F22="",5,0)</f>
        <v>5</v>
      </c>
      <c r="E22" s="71">
        <v>0</v>
      </c>
      <c r="F22" s="82"/>
      <c r="G22" s="85"/>
    </row>
    <row r="23" spans="1:7" ht="26.25" customHeight="1" x14ac:dyDescent="0.15">
      <c r="A23" s="68" t="s">
        <v>152</v>
      </c>
      <c r="B23" s="69" t="s">
        <v>17</v>
      </c>
      <c r="C23" s="70" t="s">
        <v>159</v>
      </c>
      <c r="D23" s="69">
        <f t="shared" si="0"/>
        <v>5</v>
      </c>
      <c r="E23" s="71">
        <v>0</v>
      </c>
      <c r="F23" s="82"/>
      <c r="G23" s="84"/>
    </row>
    <row r="24" spans="1:7" ht="26.25" customHeight="1" x14ac:dyDescent="0.15">
      <c r="A24" s="68" t="s">
        <v>152</v>
      </c>
      <c r="B24" s="69" t="s">
        <v>18</v>
      </c>
      <c r="C24" s="70" t="s">
        <v>160</v>
      </c>
      <c r="D24" s="69">
        <f t="shared" si="0"/>
        <v>5</v>
      </c>
      <c r="E24" s="71">
        <v>0</v>
      </c>
      <c r="F24" s="82"/>
      <c r="G24" s="84"/>
    </row>
    <row r="25" spans="1:7" ht="26.25" customHeight="1" x14ac:dyDescent="0.15">
      <c r="A25" s="68" t="s">
        <v>152</v>
      </c>
      <c r="B25" s="69" t="s">
        <v>19</v>
      </c>
      <c r="C25" s="70" t="s">
        <v>161</v>
      </c>
      <c r="D25" s="69">
        <f t="shared" si="0"/>
        <v>5</v>
      </c>
      <c r="E25" s="71">
        <v>0</v>
      </c>
      <c r="F25" s="82"/>
      <c r="G25" s="86"/>
    </row>
    <row r="26" spans="1:7" ht="26.25" customHeight="1" x14ac:dyDescent="0.15">
      <c r="A26" s="65"/>
      <c r="B26" s="20"/>
      <c r="C26" s="21"/>
      <c r="D26" s="18">
        <f>SUM(D17:D25)</f>
        <v>75</v>
      </c>
      <c r="E26" s="18">
        <f>SUM(E17:E25)</f>
        <v>0</v>
      </c>
      <c r="F26" s="80"/>
      <c r="G26" s="64"/>
    </row>
    <row r="27" spans="1:7" ht="26.25" customHeight="1" x14ac:dyDescent="0.15">
      <c r="A27" s="68" t="s">
        <v>164</v>
      </c>
      <c r="B27" s="69" t="s">
        <v>20</v>
      </c>
      <c r="C27" s="70" t="s">
        <v>162</v>
      </c>
      <c r="D27" s="69">
        <f>IF(F27="",10,0)</f>
        <v>10</v>
      </c>
      <c r="E27" s="71">
        <v>0</v>
      </c>
      <c r="F27" s="82"/>
      <c r="G27" s="86"/>
    </row>
    <row r="28" spans="1:7" ht="26.25" customHeight="1" x14ac:dyDescent="0.15">
      <c r="A28" s="68" t="s">
        <v>164</v>
      </c>
      <c r="B28" s="69" t="s">
        <v>21</v>
      </c>
      <c r="C28" s="70" t="s">
        <v>165</v>
      </c>
      <c r="D28" s="69">
        <f t="shared" ref="D28:D39" si="1">IF(F28="",10,0)</f>
        <v>10</v>
      </c>
      <c r="E28" s="71">
        <v>0</v>
      </c>
      <c r="F28" s="82"/>
      <c r="G28" s="86"/>
    </row>
    <row r="29" spans="1:7" ht="26.25" customHeight="1" x14ac:dyDescent="0.15">
      <c r="A29" s="68" t="s">
        <v>164</v>
      </c>
      <c r="B29" s="69" t="s">
        <v>22</v>
      </c>
      <c r="C29" s="70" t="s">
        <v>166</v>
      </c>
      <c r="D29" s="69">
        <f t="shared" si="1"/>
        <v>10</v>
      </c>
      <c r="E29" s="71">
        <v>0</v>
      </c>
      <c r="F29" s="82"/>
      <c r="G29" s="86"/>
    </row>
    <row r="30" spans="1:7" ht="26.25" customHeight="1" x14ac:dyDescent="0.15">
      <c r="A30" s="68" t="s">
        <v>164</v>
      </c>
      <c r="B30" s="69" t="s">
        <v>23</v>
      </c>
      <c r="C30" s="72" t="s">
        <v>24</v>
      </c>
      <c r="D30" s="69">
        <f t="shared" si="1"/>
        <v>10</v>
      </c>
      <c r="E30" s="71">
        <v>0</v>
      </c>
      <c r="F30" s="82"/>
      <c r="G30" s="84"/>
    </row>
    <row r="31" spans="1:7" ht="26.25" customHeight="1" x14ac:dyDescent="0.15">
      <c r="A31" s="68" t="s">
        <v>164</v>
      </c>
      <c r="B31" s="69" t="s">
        <v>25</v>
      </c>
      <c r="C31" s="70" t="s">
        <v>167</v>
      </c>
      <c r="D31" s="69">
        <f t="shared" si="1"/>
        <v>10</v>
      </c>
      <c r="E31" s="71">
        <v>0</v>
      </c>
      <c r="F31" s="82"/>
      <c r="G31" s="85"/>
    </row>
    <row r="32" spans="1:7" ht="26.25" customHeight="1" x14ac:dyDescent="0.15">
      <c r="A32" s="68" t="s">
        <v>164</v>
      </c>
      <c r="B32" s="69" t="s">
        <v>26</v>
      </c>
      <c r="C32" s="70" t="s">
        <v>168</v>
      </c>
      <c r="D32" s="69">
        <f t="shared" si="1"/>
        <v>10</v>
      </c>
      <c r="E32" s="71">
        <v>0</v>
      </c>
      <c r="F32" s="82"/>
      <c r="G32" s="86"/>
    </row>
    <row r="33" spans="1:13" ht="26.25" customHeight="1" x14ac:dyDescent="0.15">
      <c r="A33" s="68" t="s">
        <v>164</v>
      </c>
      <c r="B33" s="69" t="s">
        <v>27</v>
      </c>
      <c r="C33" s="70" t="s">
        <v>169</v>
      </c>
      <c r="D33" s="69">
        <f t="shared" si="1"/>
        <v>10</v>
      </c>
      <c r="E33" s="71">
        <v>0</v>
      </c>
      <c r="F33" s="82"/>
      <c r="G33" s="84"/>
    </row>
    <row r="34" spans="1:13" ht="26.25" customHeight="1" x14ac:dyDescent="0.15">
      <c r="A34" s="68" t="s">
        <v>164</v>
      </c>
      <c r="B34" s="69" t="s">
        <v>28</v>
      </c>
      <c r="C34" s="70" t="s">
        <v>170</v>
      </c>
      <c r="D34" s="69">
        <f t="shared" si="1"/>
        <v>10</v>
      </c>
      <c r="E34" s="71">
        <v>0</v>
      </c>
      <c r="F34" s="82"/>
      <c r="G34" s="86"/>
    </row>
    <row r="35" spans="1:13" ht="26.25" customHeight="1" x14ac:dyDescent="0.15">
      <c r="A35" s="68" t="s">
        <v>164</v>
      </c>
      <c r="B35" s="69" t="s">
        <v>29</v>
      </c>
      <c r="C35" s="72" t="s">
        <v>30</v>
      </c>
      <c r="D35" s="69">
        <f t="shared" si="1"/>
        <v>10</v>
      </c>
      <c r="E35" s="71">
        <v>0</v>
      </c>
      <c r="F35" s="82"/>
      <c r="G35" s="85"/>
    </row>
    <row r="36" spans="1:13" ht="26.25" customHeight="1" x14ac:dyDescent="0.15">
      <c r="A36" s="68" t="s">
        <v>164</v>
      </c>
      <c r="B36" s="69" t="s">
        <v>31</v>
      </c>
      <c r="C36" s="70" t="s">
        <v>171</v>
      </c>
      <c r="D36" s="69">
        <f t="shared" si="1"/>
        <v>10</v>
      </c>
      <c r="E36" s="71">
        <v>0</v>
      </c>
      <c r="F36" s="82"/>
      <c r="G36" s="84"/>
    </row>
    <row r="37" spans="1:13" ht="26.25" customHeight="1" x14ac:dyDescent="0.15">
      <c r="A37" s="68" t="s">
        <v>164</v>
      </c>
      <c r="B37" s="69" t="s">
        <v>32</v>
      </c>
      <c r="C37" s="70" t="s">
        <v>172</v>
      </c>
      <c r="D37" s="69">
        <f t="shared" si="1"/>
        <v>10</v>
      </c>
      <c r="E37" s="71">
        <v>0</v>
      </c>
      <c r="F37" s="82"/>
      <c r="G37" s="86"/>
    </row>
    <row r="38" spans="1:13" ht="26.25" customHeight="1" x14ac:dyDescent="0.15">
      <c r="A38" s="68" t="s">
        <v>164</v>
      </c>
      <c r="B38" s="69" t="s">
        <v>33</v>
      </c>
      <c r="C38" s="70" t="s">
        <v>173</v>
      </c>
      <c r="D38" s="69">
        <f t="shared" si="1"/>
        <v>10</v>
      </c>
      <c r="E38" s="71">
        <v>0</v>
      </c>
      <c r="F38" s="82"/>
      <c r="G38" s="86"/>
    </row>
    <row r="39" spans="1:13" ht="26.25" customHeight="1" x14ac:dyDescent="0.15">
      <c r="A39" s="68" t="s">
        <v>164</v>
      </c>
      <c r="B39" s="69" t="s">
        <v>34</v>
      </c>
      <c r="C39" s="70" t="s">
        <v>174</v>
      </c>
      <c r="D39" s="69">
        <f t="shared" si="1"/>
        <v>10</v>
      </c>
      <c r="E39" s="71">
        <v>0</v>
      </c>
      <c r="F39" s="82"/>
      <c r="G39" s="86"/>
    </row>
    <row r="40" spans="1:13" ht="26.25" customHeight="1" x14ac:dyDescent="0.15">
      <c r="A40" s="65"/>
      <c r="B40" s="20"/>
      <c r="C40" s="73"/>
      <c r="D40" s="18">
        <f>SUM(D27:D39)</f>
        <v>130</v>
      </c>
      <c r="E40" s="18">
        <f>SUM(E27:E39)</f>
        <v>0</v>
      </c>
      <c r="F40" s="80"/>
      <c r="G40" s="64"/>
    </row>
    <row r="41" spans="1:13" ht="26.25" customHeight="1" x14ac:dyDescent="0.15">
      <c r="A41" s="68" t="s">
        <v>175</v>
      </c>
      <c r="B41" s="69" t="s">
        <v>35</v>
      </c>
      <c r="C41" s="72" t="s">
        <v>36</v>
      </c>
      <c r="D41" s="69">
        <f>IF(F41="",15,0)</f>
        <v>15</v>
      </c>
      <c r="E41" s="71">
        <v>0</v>
      </c>
      <c r="F41" s="82"/>
      <c r="G41" s="85"/>
    </row>
    <row r="42" spans="1:13" ht="26.25" customHeight="1" x14ac:dyDescent="0.15">
      <c r="A42" s="68" t="s">
        <v>175</v>
      </c>
      <c r="B42" s="69" t="s">
        <v>37</v>
      </c>
      <c r="C42" s="70" t="s">
        <v>176</v>
      </c>
      <c r="D42" s="69">
        <f t="shared" ref="D42:D48" si="2">IF(F42="",10,0)</f>
        <v>10</v>
      </c>
      <c r="E42" s="71">
        <v>0</v>
      </c>
      <c r="F42" s="82"/>
      <c r="G42" s="85"/>
    </row>
    <row r="43" spans="1:13" ht="26.25" customHeight="1" x14ac:dyDescent="0.15">
      <c r="A43" s="68" t="s">
        <v>175</v>
      </c>
      <c r="B43" s="69" t="s">
        <v>38</v>
      </c>
      <c r="C43" s="70" t="s">
        <v>177</v>
      </c>
      <c r="D43" s="69">
        <f t="shared" si="2"/>
        <v>10</v>
      </c>
      <c r="E43" s="71">
        <v>0</v>
      </c>
      <c r="F43" s="82"/>
      <c r="G43" s="84"/>
    </row>
    <row r="44" spans="1:13" ht="26.25" customHeight="1" x14ac:dyDescent="0.15">
      <c r="A44" s="68" t="s">
        <v>175</v>
      </c>
      <c r="B44" s="69" t="s">
        <v>39</v>
      </c>
      <c r="C44" s="70" t="s">
        <v>178</v>
      </c>
      <c r="D44" s="69">
        <f>IF(F44="",3,0)</f>
        <v>3</v>
      </c>
      <c r="E44" s="71">
        <v>0</v>
      </c>
      <c r="F44" s="82"/>
      <c r="G44" s="84"/>
    </row>
    <row r="45" spans="1:13" ht="26.25" customHeight="1" x14ac:dyDescent="0.15">
      <c r="A45" s="68" t="s">
        <v>175</v>
      </c>
      <c r="B45" s="69" t="s">
        <v>40</v>
      </c>
      <c r="C45" s="70" t="s">
        <v>179</v>
      </c>
      <c r="D45" s="69">
        <f>IF(F45="",3,0)</f>
        <v>3</v>
      </c>
      <c r="E45" s="71">
        <v>0</v>
      </c>
      <c r="F45" s="82"/>
      <c r="G45" s="84"/>
    </row>
    <row r="46" spans="1:13" ht="26.25" customHeight="1" x14ac:dyDescent="0.15">
      <c r="A46" s="68" t="s">
        <v>175</v>
      </c>
      <c r="B46" s="69" t="s">
        <v>41</v>
      </c>
      <c r="C46" s="70" t="s">
        <v>180</v>
      </c>
      <c r="D46" s="69">
        <f t="shared" si="2"/>
        <v>10</v>
      </c>
      <c r="E46" s="71">
        <v>0</v>
      </c>
      <c r="F46" s="82"/>
      <c r="G46" s="84"/>
    </row>
    <row r="47" spans="1:13" ht="26.25" customHeight="1" x14ac:dyDescent="0.15">
      <c r="A47" s="68" t="s">
        <v>175</v>
      </c>
      <c r="B47" s="69" t="s">
        <v>42</v>
      </c>
      <c r="C47" s="70" t="s">
        <v>181</v>
      </c>
      <c r="D47" s="69">
        <f t="shared" ref="D47:D49" si="3">IF(F47="",5,0)</f>
        <v>5</v>
      </c>
      <c r="E47" s="71">
        <v>0</v>
      </c>
      <c r="F47" s="82"/>
      <c r="G47" s="85"/>
    </row>
    <row r="48" spans="1:13" ht="26.25" customHeight="1" x14ac:dyDescent="0.15">
      <c r="A48" s="68" t="s">
        <v>175</v>
      </c>
      <c r="B48" s="69" t="s">
        <v>43</v>
      </c>
      <c r="C48" s="70" t="s">
        <v>182</v>
      </c>
      <c r="D48" s="69">
        <f t="shared" si="2"/>
        <v>10</v>
      </c>
      <c r="E48" s="71">
        <v>0</v>
      </c>
      <c r="F48" s="82"/>
      <c r="G48" s="85"/>
      <c r="I48" s="17"/>
      <c r="J48" s="17"/>
      <c r="K48" s="17"/>
      <c r="L48" s="17"/>
      <c r="M48" s="17"/>
    </row>
    <row r="49" spans="1:7" ht="26.25" customHeight="1" x14ac:dyDescent="0.15">
      <c r="A49" s="68" t="s">
        <v>175</v>
      </c>
      <c r="B49" s="69" t="s">
        <v>44</v>
      </c>
      <c r="C49" s="70" t="s">
        <v>183</v>
      </c>
      <c r="D49" s="69">
        <f t="shared" si="3"/>
        <v>5</v>
      </c>
      <c r="E49" s="71">
        <v>0</v>
      </c>
      <c r="F49" s="82"/>
      <c r="G49" s="85"/>
    </row>
    <row r="50" spans="1:7" ht="26.25" customHeight="1" x14ac:dyDescent="0.15">
      <c r="A50" s="68" t="s">
        <v>175</v>
      </c>
      <c r="B50" s="69" t="s">
        <v>45</v>
      </c>
      <c r="C50" s="70" t="s">
        <v>184</v>
      </c>
      <c r="D50" s="69">
        <f>IF(F50="",3,0)</f>
        <v>3</v>
      </c>
      <c r="E50" s="71">
        <v>0</v>
      </c>
      <c r="F50" s="82"/>
      <c r="G50" s="85"/>
    </row>
    <row r="51" spans="1:7" ht="26.25" customHeight="1" x14ac:dyDescent="0.15">
      <c r="A51" s="65"/>
      <c r="B51" s="20"/>
      <c r="C51" s="21"/>
      <c r="D51" s="18">
        <f>SUM(D41:D50)</f>
        <v>74</v>
      </c>
      <c r="E51" s="18">
        <f>SUM(E41:E50)</f>
        <v>0</v>
      </c>
      <c r="F51" s="80"/>
      <c r="G51" s="64"/>
    </row>
    <row r="52" spans="1:7" ht="26.25" customHeight="1" x14ac:dyDescent="0.15">
      <c r="A52" s="68" t="s">
        <v>185</v>
      </c>
      <c r="B52" s="69" t="s">
        <v>46</v>
      </c>
      <c r="C52" s="70" t="s">
        <v>186</v>
      </c>
      <c r="D52" s="69">
        <f t="shared" ref="D52:D53" si="4">IF(F52="",10,0)</f>
        <v>10</v>
      </c>
      <c r="E52" s="71">
        <v>0</v>
      </c>
      <c r="F52" s="82"/>
      <c r="G52" s="86"/>
    </row>
    <row r="53" spans="1:7" ht="26.25" customHeight="1" x14ac:dyDescent="0.15">
      <c r="A53" s="68" t="s">
        <v>185</v>
      </c>
      <c r="B53" s="69" t="s">
        <v>47</v>
      </c>
      <c r="C53" s="70" t="s">
        <v>187</v>
      </c>
      <c r="D53" s="69">
        <f t="shared" si="4"/>
        <v>10</v>
      </c>
      <c r="E53" s="71">
        <v>0</v>
      </c>
      <c r="F53" s="82"/>
      <c r="G53" s="84"/>
    </row>
    <row r="54" spans="1:7" ht="26.25" customHeight="1" x14ac:dyDescent="0.15">
      <c r="A54" s="68" t="s">
        <v>185</v>
      </c>
      <c r="B54" s="69" t="s">
        <v>48</v>
      </c>
      <c r="C54" s="70" t="s">
        <v>188</v>
      </c>
      <c r="D54" s="69">
        <f t="shared" ref="D54:D59" si="5">IF(F54="",5,0)</f>
        <v>5</v>
      </c>
      <c r="E54" s="71">
        <v>0</v>
      </c>
      <c r="F54" s="82"/>
      <c r="G54" s="85"/>
    </row>
    <row r="55" spans="1:7" ht="26.25" customHeight="1" x14ac:dyDescent="0.15">
      <c r="A55" s="68" t="s">
        <v>185</v>
      </c>
      <c r="B55" s="69" t="s">
        <v>49</v>
      </c>
      <c r="C55" s="70" t="s">
        <v>189</v>
      </c>
      <c r="D55" s="69">
        <f t="shared" si="5"/>
        <v>5</v>
      </c>
      <c r="E55" s="71">
        <v>0</v>
      </c>
      <c r="F55" s="82"/>
      <c r="G55" s="84"/>
    </row>
    <row r="56" spans="1:7" ht="26.25" customHeight="1" x14ac:dyDescent="0.15">
      <c r="A56" s="68" t="s">
        <v>185</v>
      </c>
      <c r="B56" s="69" t="s">
        <v>50</v>
      </c>
      <c r="C56" s="70" t="s">
        <v>190</v>
      </c>
      <c r="D56" s="69">
        <f>IF(F56="",3,0)</f>
        <v>3</v>
      </c>
      <c r="E56" s="71">
        <v>0</v>
      </c>
      <c r="F56" s="82"/>
      <c r="G56" s="85"/>
    </row>
    <row r="57" spans="1:7" ht="26.25" customHeight="1" x14ac:dyDescent="0.15">
      <c r="A57" s="68" t="s">
        <v>185</v>
      </c>
      <c r="B57" s="69" t="s">
        <v>51</v>
      </c>
      <c r="C57" s="70" t="s">
        <v>191</v>
      </c>
      <c r="D57" s="69">
        <f t="shared" si="5"/>
        <v>5</v>
      </c>
      <c r="E57" s="71">
        <v>0</v>
      </c>
      <c r="F57" s="82"/>
      <c r="G57" s="85"/>
    </row>
    <row r="58" spans="1:7" ht="26.25" customHeight="1" x14ac:dyDescent="0.15">
      <c r="A58" s="68" t="s">
        <v>185</v>
      </c>
      <c r="B58" s="69" t="s">
        <v>52</v>
      </c>
      <c r="C58" s="70" t="s">
        <v>192</v>
      </c>
      <c r="D58" s="69">
        <f t="shared" si="5"/>
        <v>5</v>
      </c>
      <c r="E58" s="71">
        <v>0</v>
      </c>
      <c r="F58" s="82"/>
      <c r="G58" s="85"/>
    </row>
    <row r="59" spans="1:7" ht="26.25" customHeight="1" x14ac:dyDescent="0.15">
      <c r="A59" s="68" t="s">
        <v>185</v>
      </c>
      <c r="B59" s="69" t="s">
        <v>53</v>
      </c>
      <c r="C59" s="70" t="s">
        <v>193</v>
      </c>
      <c r="D59" s="69">
        <f t="shared" si="5"/>
        <v>5</v>
      </c>
      <c r="E59" s="71">
        <v>0</v>
      </c>
      <c r="F59" s="82"/>
      <c r="G59" s="86"/>
    </row>
    <row r="60" spans="1:7" ht="26.25" customHeight="1" x14ac:dyDescent="0.15">
      <c r="A60" s="68" t="s">
        <v>185</v>
      </c>
      <c r="B60" s="69" t="s">
        <v>54</v>
      </c>
      <c r="C60" s="70" t="s">
        <v>194</v>
      </c>
      <c r="D60" s="69">
        <f>IF(F60="",3,0)</f>
        <v>3</v>
      </c>
      <c r="E60" s="71">
        <v>0</v>
      </c>
      <c r="F60" s="82"/>
      <c r="G60" s="85"/>
    </row>
    <row r="61" spans="1:7" ht="26.25" customHeight="1" x14ac:dyDescent="0.15">
      <c r="A61" s="68" t="s">
        <v>185</v>
      </c>
      <c r="B61" s="69" t="s">
        <v>55</v>
      </c>
      <c r="C61" s="70" t="s">
        <v>195</v>
      </c>
      <c r="D61" s="69">
        <f>IF(F61="",3,0)</f>
        <v>3</v>
      </c>
      <c r="E61" s="71">
        <v>0</v>
      </c>
      <c r="F61" s="82"/>
      <c r="G61" s="85"/>
    </row>
    <row r="62" spans="1:7" ht="26.25" customHeight="1" x14ac:dyDescent="0.15">
      <c r="A62" s="65"/>
      <c r="B62" s="20"/>
      <c r="C62" s="21"/>
      <c r="D62" s="18">
        <f>SUM(D52:D61)</f>
        <v>54</v>
      </c>
      <c r="E62" s="18">
        <f>SUM(E52:E61)</f>
        <v>0</v>
      </c>
      <c r="F62" s="80"/>
      <c r="G62" s="64"/>
    </row>
    <row r="63" spans="1:7" ht="26.25" customHeight="1" x14ac:dyDescent="0.15">
      <c r="A63" s="74" t="s">
        <v>56</v>
      </c>
      <c r="B63" s="69" t="s">
        <v>57</v>
      </c>
      <c r="C63" s="70" t="s">
        <v>196</v>
      </c>
      <c r="D63" s="69">
        <f t="shared" ref="D63:D65" si="6">IF(F63="",10,0)</f>
        <v>10</v>
      </c>
      <c r="E63" s="71">
        <v>0</v>
      </c>
      <c r="F63" s="82"/>
      <c r="G63" s="85"/>
    </row>
    <row r="64" spans="1:7" ht="26.25" customHeight="1" x14ac:dyDescent="0.15">
      <c r="A64" s="74" t="s">
        <v>56</v>
      </c>
      <c r="B64" s="69" t="s">
        <v>58</v>
      </c>
      <c r="C64" s="70" t="s">
        <v>197</v>
      </c>
      <c r="D64" s="69">
        <f t="shared" si="6"/>
        <v>10</v>
      </c>
      <c r="E64" s="71">
        <v>0</v>
      </c>
      <c r="F64" s="82"/>
      <c r="G64" s="85"/>
    </row>
    <row r="65" spans="1:7" ht="26.25" customHeight="1" x14ac:dyDescent="0.15">
      <c r="A65" s="74" t="s">
        <v>56</v>
      </c>
      <c r="B65" s="69" t="s">
        <v>59</v>
      </c>
      <c r="C65" s="72" t="s">
        <v>60</v>
      </c>
      <c r="D65" s="69">
        <f t="shared" si="6"/>
        <v>10</v>
      </c>
      <c r="E65" s="71">
        <v>0</v>
      </c>
      <c r="F65" s="82"/>
      <c r="G65" s="84"/>
    </row>
    <row r="66" spans="1:7" ht="26.25" customHeight="1" x14ac:dyDescent="0.15">
      <c r="A66" s="74" t="s">
        <v>56</v>
      </c>
      <c r="B66" s="69" t="s">
        <v>61</v>
      </c>
      <c r="C66" s="70" t="s">
        <v>198</v>
      </c>
      <c r="D66" s="69">
        <f t="shared" ref="D66:D72" si="7">IF(F66="",5,0)</f>
        <v>5</v>
      </c>
      <c r="E66" s="71">
        <v>0</v>
      </c>
      <c r="F66" s="82"/>
      <c r="G66" s="85"/>
    </row>
    <row r="67" spans="1:7" ht="26.25" customHeight="1" x14ac:dyDescent="0.15">
      <c r="A67" s="74" t="s">
        <v>56</v>
      </c>
      <c r="B67" s="69" t="s">
        <v>62</v>
      </c>
      <c r="C67" s="70" t="s">
        <v>199</v>
      </c>
      <c r="D67" s="69">
        <f t="shared" si="7"/>
        <v>5</v>
      </c>
      <c r="E67" s="71">
        <v>0</v>
      </c>
      <c r="F67" s="82"/>
      <c r="G67" s="84"/>
    </row>
    <row r="68" spans="1:7" ht="26.25" customHeight="1" x14ac:dyDescent="0.15">
      <c r="A68" s="74" t="s">
        <v>56</v>
      </c>
      <c r="B68" s="69" t="s">
        <v>63</v>
      </c>
      <c r="C68" s="70" t="s">
        <v>200</v>
      </c>
      <c r="D68" s="69">
        <f t="shared" si="7"/>
        <v>5</v>
      </c>
      <c r="E68" s="71">
        <v>0</v>
      </c>
      <c r="F68" s="82"/>
      <c r="G68" s="84"/>
    </row>
    <row r="69" spans="1:7" ht="26.25" customHeight="1" x14ac:dyDescent="0.15">
      <c r="A69" s="74" t="s">
        <v>56</v>
      </c>
      <c r="B69" s="69" t="s">
        <v>64</v>
      </c>
      <c r="C69" s="70" t="s">
        <v>201</v>
      </c>
      <c r="D69" s="69">
        <f t="shared" si="7"/>
        <v>5</v>
      </c>
      <c r="E69" s="71">
        <v>0</v>
      </c>
      <c r="F69" s="82"/>
      <c r="G69" s="85"/>
    </row>
    <row r="70" spans="1:7" ht="26.25" customHeight="1" x14ac:dyDescent="0.15">
      <c r="A70" s="74" t="s">
        <v>56</v>
      </c>
      <c r="B70" s="69" t="s">
        <v>65</v>
      </c>
      <c r="C70" s="72" t="s">
        <v>66</v>
      </c>
      <c r="D70" s="69">
        <f t="shared" si="7"/>
        <v>5</v>
      </c>
      <c r="E70" s="71">
        <v>0</v>
      </c>
      <c r="F70" s="82"/>
      <c r="G70" s="85"/>
    </row>
    <row r="71" spans="1:7" ht="26.25" customHeight="1" x14ac:dyDescent="0.15">
      <c r="A71" s="74" t="s">
        <v>56</v>
      </c>
      <c r="B71" s="69" t="s">
        <v>67</v>
      </c>
      <c r="C71" s="70" t="s">
        <v>202</v>
      </c>
      <c r="D71" s="69">
        <f t="shared" ref="D71" si="8">IF(F71="",10,0)</f>
        <v>10</v>
      </c>
      <c r="E71" s="71">
        <v>0</v>
      </c>
      <c r="F71" s="82"/>
      <c r="G71" s="84"/>
    </row>
    <row r="72" spans="1:7" ht="26.25" customHeight="1" x14ac:dyDescent="0.15">
      <c r="A72" s="74" t="s">
        <v>56</v>
      </c>
      <c r="B72" s="69" t="s">
        <v>68</v>
      </c>
      <c r="C72" s="70" t="s">
        <v>203</v>
      </c>
      <c r="D72" s="69">
        <f t="shared" si="7"/>
        <v>5</v>
      </c>
      <c r="E72" s="71">
        <v>0</v>
      </c>
      <c r="F72" s="82"/>
      <c r="G72" s="85"/>
    </row>
    <row r="73" spans="1:7" ht="26.25" customHeight="1" x14ac:dyDescent="0.15">
      <c r="A73" s="65"/>
      <c r="B73" s="20"/>
      <c r="C73" s="21"/>
      <c r="D73" s="18">
        <f>SUM(D63:D72)</f>
        <v>70</v>
      </c>
      <c r="E73" s="18">
        <f>SUM(E63:E72)</f>
        <v>0</v>
      </c>
      <c r="F73" s="80"/>
      <c r="G73" s="64"/>
    </row>
    <row r="74" spans="1:7" ht="26.25" customHeight="1" x14ac:dyDescent="0.15">
      <c r="A74" s="68" t="s">
        <v>213</v>
      </c>
      <c r="B74" s="69" t="s">
        <v>69</v>
      </c>
      <c r="C74" s="70" t="s">
        <v>204</v>
      </c>
      <c r="D74" s="69">
        <f>IF(F74="",15,0)</f>
        <v>15</v>
      </c>
      <c r="E74" s="71">
        <v>0</v>
      </c>
      <c r="F74" s="82"/>
      <c r="G74" s="84"/>
    </row>
    <row r="75" spans="1:7" ht="26.25" customHeight="1" x14ac:dyDescent="0.15">
      <c r="A75" s="68" t="s">
        <v>213</v>
      </c>
      <c r="B75" s="69" t="s">
        <v>70</v>
      </c>
      <c r="C75" s="70" t="s">
        <v>205</v>
      </c>
      <c r="D75" s="69">
        <f t="shared" ref="D75:D77" si="9">IF(F75="",10,0)</f>
        <v>10</v>
      </c>
      <c r="E75" s="71">
        <v>0</v>
      </c>
      <c r="F75" s="82"/>
      <c r="G75" s="85"/>
    </row>
    <row r="76" spans="1:7" ht="26.25" customHeight="1" x14ac:dyDescent="0.15">
      <c r="A76" s="68" t="s">
        <v>213</v>
      </c>
      <c r="B76" s="69" t="s">
        <v>71</v>
      </c>
      <c r="C76" s="72" t="s">
        <v>72</v>
      </c>
      <c r="D76" s="69">
        <f t="shared" si="9"/>
        <v>10</v>
      </c>
      <c r="E76" s="71">
        <v>0</v>
      </c>
      <c r="F76" s="82"/>
      <c r="G76" s="85"/>
    </row>
    <row r="77" spans="1:7" ht="26.25" customHeight="1" x14ac:dyDescent="0.15">
      <c r="A77" s="68" t="s">
        <v>213</v>
      </c>
      <c r="B77" s="69" t="s">
        <v>73</v>
      </c>
      <c r="C77" s="70" t="s">
        <v>206</v>
      </c>
      <c r="D77" s="69">
        <f t="shared" si="9"/>
        <v>10</v>
      </c>
      <c r="E77" s="71">
        <v>0</v>
      </c>
      <c r="F77" s="82"/>
      <c r="G77" s="84"/>
    </row>
    <row r="78" spans="1:7" ht="26.25" customHeight="1" x14ac:dyDescent="0.15">
      <c r="A78" s="68" t="s">
        <v>213</v>
      </c>
      <c r="B78" s="69" t="s">
        <v>74</v>
      </c>
      <c r="C78" s="72" t="s">
        <v>75</v>
      </c>
      <c r="D78" s="69">
        <f t="shared" ref="D78:D85" si="10">IF(F78="",5,0)</f>
        <v>5</v>
      </c>
      <c r="E78" s="71">
        <v>0</v>
      </c>
      <c r="F78" s="82"/>
      <c r="G78" s="84"/>
    </row>
    <row r="79" spans="1:7" ht="26.25" customHeight="1" x14ac:dyDescent="0.15">
      <c r="A79" s="68" t="s">
        <v>213</v>
      </c>
      <c r="B79" s="69" t="s">
        <v>76</v>
      </c>
      <c r="C79" s="70" t="s">
        <v>207</v>
      </c>
      <c r="D79" s="69">
        <f t="shared" si="10"/>
        <v>5</v>
      </c>
      <c r="E79" s="71">
        <v>0</v>
      </c>
      <c r="F79" s="82"/>
      <c r="G79" s="84"/>
    </row>
    <row r="80" spans="1:7" ht="26.25" customHeight="1" x14ac:dyDescent="0.15">
      <c r="A80" s="68" t="s">
        <v>213</v>
      </c>
      <c r="B80" s="69" t="s">
        <v>77</v>
      </c>
      <c r="C80" s="70" t="s">
        <v>208</v>
      </c>
      <c r="D80" s="69">
        <f t="shared" ref="D80" si="11">IF(F80="",10,0)</f>
        <v>10</v>
      </c>
      <c r="E80" s="71">
        <v>0</v>
      </c>
      <c r="F80" s="82"/>
      <c r="G80" s="85"/>
    </row>
    <row r="81" spans="1:7" ht="26.25" customHeight="1" x14ac:dyDescent="0.15">
      <c r="A81" s="68" t="s">
        <v>213</v>
      </c>
      <c r="B81" s="69" t="s">
        <v>78</v>
      </c>
      <c r="C81" s="70" t="s">
        <v>209</v>
      </c>
      <c r="D81" s="69">
        <f t="shared" si="10"/>
        <v>5</v>
      </c>
      <c r="E81" s="71">
        <v>0</v>
      </c>
      <c r="F81" s="82"/>
      <c r="G81" s="85"/>
    </row>
    <row r="82" spans="1:7" ht="26.25" customHeight="1" x14ac:dyDescent="0.15">
      <c r="A82" s="68" t="s">
        <v>213</v>
      </c>
      <c r="B82" s="69" t="s">
        <v>79</v>
      </c>
      <c r="C82" s="70" t="s">
        <v>210</v>
      </c>
      <c r="D82" s="69">
        <f>IF(F82="",3,0)</f>
        <v>3</v>
      </c>
      <c r="E82" s="71">
        <v>0</v>
      </c>
      <c r="F82" s="82"/>
      <c r="G82" s="84"/>
    </row>
    <row r="83" spans="1:7" ht="26.25" customHeight="1" x14ac:dyDescent="0.15">
      <c r="A83" s="68" t="s">
        <v>213</v>
      </c>
      <c r="B83" s="69" t="s">
        <v>80</v>
      </c>
      <c r="C83" s="70" t="s">
        <v>211</v>
      </c>
      <c r="D83" s="69">
        <f t="shared" si="10"/>
        <v>5</v>
      </c>
      <c r="E83" s="71">
        <v>0</v>
      </c>
      <c r="F83" s="82"/>
      <c r="G83" s="85"/>
    </row>
    <row r="84" spans="1:7" ht="26.25" customHeight="1" x14ac:dyDescent="0.15">
      <c r="A84" s="68" t="s">
        <v>213</v>
      </c>
      <c r="B84" s="69" t="s">
        <v>81</v>
      </c>
      <c r="C84" s="70" t="s">
        <v>212</v>
      </c>
      <c r="D84" s="69">
        <f t="shared" ref="D84" si="12">IF(F84="",10,0)</f>
        <v>10</v>
      </c>
      <c r="E84" s="71">
        <v>0</v>
      </c>
      <c r="F84" s="82"/>
      <c r="G84" s="85"/>
    </row>
    <row r="85" spans="1:7" ht="26.25" customHeight="1" x14ac:dyDescent="0.15">
      <c r="A85" s="68" t="s">
        <v>213</v>
      </c>
      <c r="B85" s="69" t="s">
        <v>82</v>
      </c>
      <c r="C85" s="72" t="s">
        <v>83</v>
      </c>
      <c r="D85" s="69">
        <f t="shared" si="10"/>
        <v>5</v>
      </c>
      <c r="E85" s="71">
        <v>0</v>
      </c>
      <c r="F85" s="82"/>
      <c r="G85" s="85"/>
    </row>
    <row r="86" spans="1:7" ht="26.25" customHeight="1" x14ac:dyDescent="0.15">
      <c r="A86" s="75"/>
      <c r="B86" s="76"/>
      <c r="C86" s="77"/>
      <c r="D86" s="18">
        <f>SUM(D74:D85)</f>
        <v>93</v>
      </c>
      <c r="E86" s="18">
        <f>SUM(E74:E85)</f>
        <v>0</v>
      </c>
      <c r="F86" s="80"/>
      <c r="G86" s="78"/>
    </row>
    <row r="87" spans="1:7" ht="26.25" customHeight="1" x14ac:dyDescent="0.15">
      <c r="A87" s="68" t="s">
        <v>214</v>
      </c>
      <c r="B87" s="69" t="s">
        <v>84</v>
      </c>
      <c r="C87" s="72" t="s">
        <v>85</v>
      </c>
      <c r="D87" s="69">
        <f t="shared" ref="D87" si="13">IF(F87="",10,0)</f>
        <v>10</v>
      </c>
      <c r="E87" s="71">
        <v>0</v>
      </c>
      <c r="F87" s="82"/>
      <c r="G87" s="85"/>
    </row>
    <row r="88" spans="1:7" ht="26.25" customHeight="1" x14ac:dyDescent="0.15">
      <c r="A88" s="68" t="s">
        <v>214</v>
      </c>
      <c r="B88" s="69" t="s">
        <v>86</v>
      </c>
      <c r="C88" s="70" t="s">
        <v>215</v>
      </c>
      <c r="D88" s="69">
        <f t="shared" ref="D88:D95" si="14">IF(F88="",5,0)</f>
        <v>5</v>
      </c>
      <c r="E88" s="71">
        <v>0</v>
      </c>
      <c r="F88" s="82"/>
      <c r="G88" s="84"/>
    </row>
    <row r="89" spans="1:7" ht="26.25" customHeight="1" x14ac:dyDescent="0.15">
      <c r="A89" s="68" t="s">
        <v>214</v>
      </c>
      <c r="B89" s="69" t="s">
        <v>87</v>
      </c>
      <c r="C89" s="70" t="s">
        <v>216</v>
      </c>
      <c r="D89" s="69">
        <f t="shared" si="14"/>
        <v>5</v>
      </c>
      <c r="E89" s="71">
        <v>0</v>
      </c>
      <c r="F89" s="82"/>
      <c r="G89" s="84"/>
    </row>
    <row r="90" spans="1:7" ht="26.25" customHeight="1" x14ac:dyDescent="0.15">
      <c r="A90" s="68" t="s">
        <v>214</v>
      </c>
      <c r="B90" s="69" t="s">
        <v>88</v>
      </c>
      <c r="C90" s="72" t="s">
        <v>89</v>
      </c>
      <c r="D90" s="69">
        <f t="shared" si="14"/>
        <v>5</v>
      </c>
      <c r="E90" s="71">
        <v>0</v>
      </c>
      <c r="F90" s="82"/>
      <c r="G90" s="84"/>
    </row>
    <row r="91" spans="1:7" ht="26.25" customHeight="1" x14ac:dyDescent="0.15">
      <c r="A91" s="68" t="s">
        <v>214</v>
      </c>
      <c r="B91" s="69" t="s">
        <v>90</v>
      </c>
      <c r="C91" s="70" t="s">
        <v>217</v>
      </c>
      <c r="D91" s="69">
        <f t="shared" si="14"/>
        <v>5</v>
      </c>
      <c r="E91" s="71">
        <v>0</v>
      </c>
      <c r="F91" s="82"/>
      <c r="G91" s="85"/>
    </row>
    <row r="92" spans="1:7" ht="26.25" customHeight="1" x14ac:dyDescent="0.15">
      <c r="A92" s="68" t="s">
        <v>214</v>
      </c>
      <c r="B92" s="69" t="s">
        <v>91</v>
      </c>
      <c r="C92" s="70" t="s">
        <v>218</v>
      </c>
      <c r="D92" s="69">
        <f t="shared" si="14"/>
        <v>5</v>
      </c>
      <c r="E92" s="71">
        <v>0</v>
      </c>
      <c r="F92" s="82"/>
      <c r="G92" s="84"/>
    </row>
    <row r="93" spans="1:7" ht="26.25" customHeight="1" x14ac:dyDescent="0.15">
      <c r="A93" s="68" t="s">
        <v>214</v>
      </c>
      <c r="B93" s="69" t="s">
        <v>92</v>
      </c>
      <c r="C93" s="70" t="s">
        <v>219</v>
      </c>
      <c r="D93" s="69">
        <f t="shared" si="14"/>
        <v>5</v>
      </c>
      <c r="E93" s="71">
        <v>0</v>
      </c>
      <c r="F93" s="82"/>
      <c r="G93" s="85"/>
    </row>
    <row r="94" spans="1:7" ht="26.25" customHeight="1" x14ac:dyDescent="0.15">
      <c r="A94" s="68" t="s">
        <v>214</v>
      </c>
      <c r="B94" s="69" t="s">
        <v>93</v>
      </c>
      <c r="C94" s="70" t="s">
        <v>220</v>
      </c>
      <c r="D94" s="69">
        <f t="shared" ref="D94" si="15">IF(F94="",10,0)</f>
        <v>10</v>
      </c>
      <c r="E94" s="71">
        <v>0</v>
      </c>
      <c r="F94" s="82"/>
      <c r="G94" s="85"/>
    </row>
    <row r="95" spans="1:7" ht="26.25" customHeight="1" x14ac:dyDescent="0.15">
      <c r="A95" s="68" t="s">
        <v>214</v>
      </c>
      <c r="B95" s="69" t="s">
        <v>94</v>
      </c>
      <c r="C95" s="70" t="s">
        <v>221</v>
      </c>
      <c r="D95" s="69">
        <f t="shared" si="14"/>
        <v>5</v>
      </c>
      <c r="E95" s="71">
        <v>0</v>
      </c>
      <c r="F95" s="82"/>
      <c r="G95" s="85"/>
    </row>
    <row r="96" spans="1:7" ht="26.25" customHeight="1" x14ac:dyDescent="0.15">
      <c r="A96" s="68" t="s">
        <v>214</v>
      </c>
      <c r="B96" s="69" t="s">
        <v>95</v>
      </c>
      <c r="C96" s="72" t="s">
        <v>96</v>
      </c>
      <c r="D96" s="69">
        <f>IF(F96="",3,0)</f>
        <v>3</v>
      </c>
      <c r="E96" s="71">
        <v>0</v>
      </c>
      <c r="F96" s="82"/>
      <c r="G96" s="85"/>
    </row>
    <row r="97" spans="1:7" ht="26.25" customHeight="1" x14ac:dyDescent="0.15">
      <c r="A97" s="65"/>
      <c r="B97" s="20"/>
      <c r="C97" s="21"/>
      <c r="D97" s="18">
        <f>SUM(D87:D96)</f>
        <v>58</v>
      </c>
      <c r="E97" s="18">
        <f>SUM(E87:E96)</f>
        <v>0</v>
      </c>
      <c r="F97" s="80"/>
      <c r="G97" s="64"/>
    </row>
    <row r="98" spans="1:7" ht="26.25" customHeight="1" x14ac:dyDescent="0.15">
      <c r="A98" s="68" t="s">
        <v>226</v>
      </c>
      <c r="B98" s="69" t="s">
        <v>97</v>
      </c>
      <c r="C98" s="70" t="s">
        <v>222</v>
      </c>
      <c r="D98" s="69">
        <f>IF(F98="",15,0)</f>
        <v>15</v>
      </c>
      <c r="E98" s="71">
        <v>0</v>
      </c>
      <c r="F98" s="82"/>
      <c r="G98" s="85"/>
    </row>
    <row r="99" spans="1:7" ht="26.25" customHeight="1" x14ac:dyDescent="0.15">
      <c r="A99" s="68" t="s">
        <v>226</v>
      </c>
      <c r="B99" s="69" t="s">
        <v>98</v>
      </c>
      <c r="C99" s="70" t="s">
        <v>223</v>
      </c>
      <c r="D99" s="69">
        <f t="shared" ref="D99" si="16">IF(F99="",5,0)</f>
        <v>5</v>
      </c>
      <c r="E99" s="71">
        <v>0</v>
      </c>
      <c r="F99" s="82"/>
      <c r="G99" s="84"/>
    </row>
    <row r="100" spans="1:7" ht="26.25" customHeight="1" x14ac:dyDescent="0.15">
      <c r="A100" s="68" t="s">
        <v>226</v>
      </c>
      <c r="B100" s="69" t="s">
        <v>99</v>
      </c>
      <c r="C100" s="70" t="s">
        <v>224</v>
      </c>
      <c r="D100" s="69">
        <f>IF(F100="",3,0)</f>
        <v>3</v>
      </c>
      <c r="E100" s="71">
        <v>0</v>
      </c>
      <c r="F100" s="82"/>
      <c r="G100" s="84"/>
    </row>
    <row r="101" spans="1:7" ht="26.25" customHeight="1" x14ac:dyDescent="0.15">
      <c r="A101" s="68" t="s">
        <v>226</v>
      </c>
      <c r="B101" s="69" t="s">
        <v>100</v>
      </c>
      <c r="C101" s="70" t="s">
        <v>225</v>
      </c>
      <c r="D101" s="69">
        <f t="shared" ref="D101:D106" si="17">IF(F101="",5,0)</f>
        <v>5</v>
      </c>
      <c r="E101" s="71">
        <v>0</v>
      </c>
      <c r="F101" s="82"/>
      <c r="G101" s="85"/>
    </row>
    <row r="102" spans="1:7" ht="26.25" customHeight="1" x14ac:dyDescent="0.15">
      <c r="A102" s="68" t="s">
        <v>226</v>
      </c>
      <c r="B102" s="69" t="s">
        <v>101</v>
      </c>
      <c r="C102" s="72" t="s">
        <v>102</v>
      </c>
      <c r="D102" s="69">
        <f t="shared" si="17"/>
        <v>5</v>
      </c>
      <c r="E102" s="71">
        <v>0</v>
      </c>
      <c r="F102" s="82"/>
      <c r="G102" s="85"/>
    </row>
    <row r="103" spans="1:7" ht="26.25" customHeight="1" x14ac:dyDescent="0.15">
      <c r="A103" s="68" t="s">
        <v>226</v>
      </c>
      <c r="B103" s="69" t="s">
        <v>103</v>
      </c>
      <c r="C103" s="70" t="s">
        <v>227</v>
      </c>
      <c r="D103" s="69">
        <f t="shared" si="17"/>
        <v>5</v>
      </c>
      <c r="E103" s="71">
        <v>0</v>
      </c>
      <c r="F103" s="82"/>
      <c r="G103" s="84"/>
    </row>
    <row r="104" spans="1:7" ht="26.25" customHeight="1" x14ac:dyDescent="0.15">
      <c r="A104" s="68" t="s">
        <v>226</v>
      </c>
      <c r="B104" s="69" t="s">
        <v>104</v>
      </c>
      <c r="C104" s="70" t="s">
        <v>228</v>
      </c>
      <c r="D104" s="69">
        <f t="shared" si="17"/>
        <v>5</v>
      </c>
      <c r="E104" s="71">
        <v>0</v>
      </c>
      <c r="F104" s="82"/>
      <c r="G104" s="84"/>
    </row>
    <row r="105" spans="1:7" ht="26.25" customHeight="1" x14ac:dyDescent="0.15">
      <c r="A105" s="68" t="s">
        <v>226</v>
      </c>
      <c r="B105" s="69" t="s">
        <v>105</v>
      </c>
      <c r="C105" s="70" t="s">
        <v>229</v>
      </c>
      <c r="D105" s="69">
        <f t="shared" si="17"/>
        <v>5</v>
      </c>
      <c r="E105" s="71">
        <v>0</v>
      </c>
      <c r="F105" s="82"/>
      <c r="G105" s="85"/>
    </row>
    <row r="106" spans="1:7" ht="26.25" customHeight="1" x14ac:dyDescent="0.15">
      <c r="A106" s="68" t="s">
        <v>226</v>
      </c>
      <c r="B106" s="69" t="s">
        <v>106</v>
      </c>
      <c r="C106" s="72" t="s">
        <v>107</v>
      </c>
      <c r="D106" s="69">
        <f t="shared" si="17"/>
        <v>5</v>
      </c>
      <c r="E106" s="71">
        <v>0</v>
      </c>
      <c r="F106" s="82"/>
      <c r="G106" s="85"/>
    </row>
    <row r="107" spans="1:7" ht="26.25" customHeight="1" x14ac:dyDescent="0.15">
      <c r="A107" s="68" t="s">
        <v>226</v>
      </c>
      <c r="B107" s="69" t="s">
        <v>108</v>
      </c>
      <c r="C107" s="72" t="s">
        <v>109</v>
      </c>
      <c r="D107" s="69">
        <f>IF(F107="",3,0)</f>
        <v>3</v>
      </c>
      <c r="E107" s="71">
        <v>0</v>
      </c>
      <c r="F107" s="82"/>
      <c r="G107" s="84"/>
    </row>
    <row r="108" spans="1:7" ht="26.25" customHeight="1" x14ac:dyDescent="0.15">
      <c r="A108" s="68" t="s">
        <v>226</v>
      </c>
      <c r="B108" s="69" t="s">
        <v>110</v>
      </c>
      <c r="C108" s="72" t="s">
        <v>111</v>
      </c>
      <c r="D108" s="69">
        <f>IF(F108="",3,0)</f>
        <v>3</v>
      </c>
      <c r="E108" s="71">
        <v>0</v>
      </c>
      <c r="F108" s="82"/>
      <c r="G108" s="84"/>
    </row>
    <row r="109" spans="1:7" ht="26.25" customHeight="1" x14ac:dyDescent="0.15">
      <c r="A109" s="68" t="s">
        <v>226</v>
      </c>
      <c r="B109" s="69" t="s">
        <v>112</v>
      </c>
      <c r="C109" s="70" t="s">
        <v>230</v>
      </c>
      <c r="D109" s="69">
        <f t="shared" ref="D109:D112" si="18">IF(F109="",5,0)</f>
        <v>5</v>
      </c>
      <c r="E109" s="71">
        <v>0</v>
      </c>
      <c r="F109" s="82"/>
      <c r="G109" s="85"/>
    </row>
    <row r="110" spans="1:7" ht="26.25" customHeight="1" x14ac:dyDescent="0.15">
      <c r="A110" s="68" t="s">
        <v>226</v>
      </c>
      <c r="B110" s="69" t="s">
        <v>113</v>
      </c>
      <c r="C110" s="70" t="s">
        <v>231</v>
      </c>
      <c r="D110" s="69">
        <f>IF(F110="",3,0)</f>
        <v>3</v>
      </c>
      <c r="E110" s="71">
        <v>0</v>
      </c>
      <c r="F110" s="82"/>
      <c r="G110" s="84"/>
    </row>
    <row r="111" spans="1:7" ht="26.25" customHeight="1" x14ac:dyDescent="0.15">
      <c r="A111" s="68" t="s">
        <v>226</v>
      </c>
      <c r="B111" s="69" t="s">
        <v>114</v>
      </c>
      <c r="C111" s="70" t="s">
        <v>232</v>
      </c>
      <c r="D111" s="69">
        <f t="shared" si="18"/>
        <v>5</v>
      </c>
      <c r="E111" s="71">
        <v>0</v>
      </c>
      <c r="F111" s="82"/>
      <c r="G111" s="84"/>
    </row>
    <row r="112" spans="1:7" ht="26.25" customHeight="1" x14ac:dyDescent="0.15">
      <c r="A112" s="68" t="s">
        <v>226</v>
      </c>
      <c r="B112" s="69" t="s">
        <v>115</v>
      </c>
      <c r="C112" s="70" t="s">
        <v>233</v>
      </c>
      <c r="D112" s="69">
        <f t="shared" si="18"/>
        <v>5</v>
      </c>
      <c r="E112" s="71">
        <v>0</v>
      </c>
      <c r="F112" s="82"/>
      <c r="G112" s="84"/>
    </row>
    <row r="113" spans="1:7" ht="25.5" customHeight="1" x14ac:dyDescent="0.15">
      <c r="A113" s="19"/>
      <c r="B113" s="20"/>
      <c r="C113" s="21"/>
      <c r="D113" s="18">
        <f>SUM(D98:D112)</f>
        <v>77</v>
      </c>
      <c r="E113" s="18">
        <f>SUM(E98:E112)</f>
        <v>0</v>
      </c>
      <c r="F113" s="80"/>
      <c r="G113" s="64"/>
    </row>
    <row r="116" spans="1:7" ht="21" x14ac:dyDescent="0.2">
      <c r="C116" s="23" t="s">
        <v>116</v>
      </c>
      <c r="D116" s="24">
        <f>E113+E97+E86+E73+E62+E51+E40+E26+E16</f>
        <v>0</v>
      </c>
    </row>
    <row r="117" spans="1:7" ht="45.75" customHeight="1" x14ac:dyDescent="0.2">
      <c r="C117" s="23" t="s">
        <v>117</v>
      </c>
      <c r="D117" s="24">
        <f>D113+D97+D86+D73+D62+D51+D40+D26+D16</f>
        <v>666</v>
      </c>
      <c r="E117" s="25"/>
      <c r="F117" s="17"/>
    </row>
    <row r="118" spans="1:7" ht="21" x14ac:dyDescent="0.2">
      <c r="C118" s="26" t="s">
        <v>118</v>
      </c>
      <c r="D118" s="27">
        <f>+D116/D117*100</f>
        <v>0</v>
      </c>
      <c r="E118" s="28"/>
      <c r="F118" s="17"/>
    </row>
    <row r="119" spans="1:7" x14ac:dyDescent="0.15">
      <c r="E119" s="28"/>
      <c r="F119" s="17"/>
    </row>
    <row r="120" spans="1:7" x14ac:dyDescent="0.15">
      <c r="E120" s="28"/>
      <c r="F120" s="17"/>
    </row>
    <row r="121" spans="1:7" ht="14" x14ac:dyDescent="0.15">
      <c r="C121" s="90" t="s">
        <v>119</v>
      </c>
    </row>
    <row r="122" spans="1:7" ht="39" customHeight="1" x14ac:dyDescent="0.15">
      <c r="C122" s="30"/>
      <c r="D122" s="31" t="s">
        <v>145</v>
      </c>
      <c r="E122" s="31" t="s">
        <v>147</v>
      </c>
      <c r="F122" s="31" t="s">
        <v>146</v>
      </c>
      <c r="G122" s="32" t="s">
        <v>120</v>
      </c>
    </row>
    <row r="123" spans="1:7" ht="24" customHeight="1" x14ac:dyDescent="0.15">
      <c r="C123" s="89" t="s">
        <v>121</v>
      </c>
      <c r="D123" s="33">
        <v>15</v>
      </c>
      <c r="E123" s="33">
        <v>10</v>
      </c>
      <c r="F123" s="34">
        <v>7.5</v>
      </c>
      <c r="G123" s="88">
        <v>0</v>
      </c>
    </row>
    <row r="124" spans="1:7" ht="24" customHeight="1" x14ac:dyDescent="0.15">
      <c r="C124" s="89" t="s">
        <v>122</v>
      </c>
      <c r="D124" s="33">
        <v>10</v>
      </c>
      <c r="E124" s="33">
        <v>7</v>
      </c>
      <c r="F124" s="34">
        <v>5</v>
      </c>
      <c r="G124" s="88">
        <v>0</v>
      </c>
    </row>
    <row r="125" spans="1:7" ht="24" customHeight="1" x14ac:dyDescent="0.15">
      <c r="C125" s="89" t="s">
        <v>123</v>
      </c>
      <c r="D125" s="33">
        <v>5</v>
      </c>
      <c r="E125" s="33">
        <v>3.5</v>
      </c>
      <c r="F125" s="34">
        <v>2.5</v>
      </c>
      <c r="G125" s="88">
        <v>0</v>
      </c>
    </row>
    <row r="126" spans="1:7" ht="24" customHeight="1" x14ac:dyDescent="0.15">
      <c r="C126" s="89" t="s">
        <v>124</v>
      </c>
      <c r="D126" s="33">
        <v>3</v>
      </c>
      <c r="E126" s="33">
        <v>2</v>
      </c>
      <c r="F126" s="34">
        <v>1.5</v>
      </c>
      <c r="G126" s="88">
        <v>0</v>
      </c>
    </row>
    <row r="127" spans="1:7" x14ac:dyDescent="0.15">
      <c r="B127" s="35"/>
      <c r="C127" s="36"/>
      <c r="D127" s="28"/>
    </row>
    <row r="128" spans="1:7" x14ac:dyDescent="0.15">
      <c r="A128" s="9"/>
    </row>
    <row r="133" spans="5:5" x14ac:dyDescent="0.15">
      <c r="E133" s="37"/>
    </row>
  </sheetData>
  <mergeCells count="10">
    <mergeCell ref="A2:D2"/>
    <mergeCell ref="A3:D3"/>
    <mergeCell ref="A6:F6"/>
    <mergeCell ref="A4:F4"/>
    <mergeCell ref="A5:F5"/>
    <mergeCell ref="A9:C9"/>
    <mergeCell ref="B7:C7"/>
    <mergeCell ref="B8:C8"/>
    <mergeCell ref="A11:C11"/>
    <mergeCell ref="A10:F10"/>
  </mergeCells>
  <printOptions horizontalCentered="1"/>
  <pageMargins left="0.64" right="0.75" top="0.68" bottom="0.7" header="0.5" footer="0.5"/>
  <pageSetup scale="52" fitToHeight="4" orientation="portrait" horizontalDpi="4294967294" r:id="rId1"/>
  <headerFooter alignWithMargins="0">
    <oddHeader>&amp;LFINTRAC IDEA</oddHeader>
    <oddFooter>&amp;LAgosto 2002&amp;R&amp;P</oddFooter>
  </headerFooter>
  <rowBreaks count="3" manualBreakCount="3">
    <brk id="40" max="16383" man="1"/>
    <brk id="70" max="16383" man="1"/>
    <brk id="97" max="6" man="1"/>
  </rowBreaks>
  <ignoredErrors>
    <ignoredError sqref="D14 D47:D48 D56 D71 D80 D82 D84 D94 D109:D110 D100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5"/>
  <sheetViews>
    <sheetView zoomScale="93" zoomScaleNormal="93" workbookViewId="0">
      <selection activeCell="B24" sqref="B24"/>
    </sheetView>
  </sheetViews>
  <sheetFormatPr baseColWidth="10" defaultColWidth="11.5" defaultRowHeight="13" x14ac:dyDescent="0.15"/>
  <cols>
    <col min="1" max="1" width="14.1640625" style="6" customWidth="1"/>
    <col min="2" max="2" width="26" style="6" customWidth="1"/>
    <col min="3" max="16384" width="11.5" style="6"/>
  </cols>
  <sheetData>
    <row r="1" spans="1:12" ht="20" x14ac:dyDescent="0.2">
      <c r="A1" s="102" t="s">
        <v>237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ht="19.5" customHeight="1" x14ac:dyDescent="0.2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93"/>
    </row>
    <row r="3" spans="1:12" ht="24.75" customHeight="1" x14ac:dyDescent="0.2">
      <c r="A3" s="108" t="s">
        <v>240</v>
      </c>
      <c r="B3" s="108"/>
      <c r="C3" s="108"/>
      <c r="D3" s="108"/>
      <c r="E3" s="108"/>
      <c r="F3" s="108"/>
      <c r="G3" s="108"/>
      <c r="H3" s="108"/>
      <c r="I3" s="108"/>
      <c r="J3" s="108"/>
      <c r="K3" s="94"/>
    </row>
    <row r="4" spans="1:12" ht="15" customHeight="1" x14ac:dyDescent="0.15">
      <c r="A4" s="108" t="s">
        <v>239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</row>
    <row r="5" spans="1:12" ht="22.5" customHeight="1" x14ac:dyDescent="0.2">
      <c r="A5" s="109" t="s">
        <v>125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</row>
    <row r="6" spans="1:12" ht="16" x14ac:dyDescent="0.2">
      <c r="A6" s="7" t="s">
        <v>0</v>
      </c>
      <c r="B6" s="38"/>
      <c r="C6" s="7"/>
      <c r="D6" s="7"/>
      <c r="E6" s="7"/>
      <c r="F6" s="7"/>
      <c r="G6" s="7"/>
      <c r="H6" s="7"/>
      <c r="I6" s="7"/>
      <c r="J6" s="7"/>
      <c r="K6" s="7"/>
    </row>
    <row r="7" spans="1:12" ht="16" x14ac:dyDescent="0.2">
      <c r="A7" s="7" t="s">
        <v>1</v>
      </c>
      <c r="B7" s="38"/>
      <c r="C7" s="7"/>
      <c r="D7" s="7"/>
      <c r="E7" s="7"/>
      <c r="F7" s="7"/>
      <c r="G7" s="7"/>
      <c r="H7" s="7"/>
      <c r="I7" s="7"/>
      <c r="J7" s="7"/>
      <c r="K7" s="7"/>
    </row>
    <row r="8" spans="1:12" ht="17" thickBot="1" x14ac:dyDescent="0.25">
      <c r="A8" s="7"/>
      <c r="B8" s="38"/>
      <c r="C8" s="7"/>
      <c r="D8" s="7"/>
      <c r="E8" s="7"/>
      <c r="F8" s="7"/>
      <c r="G8" s="7"/>
      <c r="H8" s="7"/>
      <c r="I8" s="7"/>
      <c r="J8" s="7"/>
      <c r="K8" s="7"/>
    </row>
    <row r="9" spans="1:12" ht="21" thickBot="1" x14ac:dyDescent="0.25">
      <c r="A9" s="105" t="s">
        <v>241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7"/>
    </row>
    <row r="12" spans="1:12" x14ac:dyDescent="0.15">
      <c r="A12" s="14" t="s">
        <v>126</v>
      </c>
    </row>
    <row r="14" spans="1:12" ht="14" thickBot="1" x14ac:dyDescent="0.2">
      <c r="A14" s="39"/>
      <c r="B14" s="1"/>
    </row>
    <row r="15" spans="1:12" ht="29" thickBot="1" x14ac:dyDescent="0.2">
      <c r="A15" s="40" t="s">
        <v>127</v>
      </c>
      <c r="B15" s="4" t="s">
        <v>128</v>
      </c>
      <c r="C15" s="41" t="s">
        <v>129</v>
      </c>
      <c r="D15" s="41" t="s">
        <v>130</v>
      </c>
      <c r="E15" s="42" t="s">
        <v>131</v>
      </c>
      <c r="F15" s="43" t="s">
        <v>132</v>
      </c>
    </row>
    <row r="16" spans="1:12" x14ac:dyDescent="0.15">
      <c r="A16" s="44">
        <v>1</v>
      </c>
      <c r="B16" s="2" t="s">
        <v>133</v>
      </c>
      <c r="C16" s="45">
        <f>'Cumplimiento BPM'!E16</f>
        <v>0</v>
      </c>
      <c r="D16" s="45">
        <f>'Cumplimiento BPM'!D16</f>
        <v>35</v>
      </c>
      <c r="E16" s="46">
        <f>D16-C16</f>
        <v>35</v>
      </c>
      <c r="F16" s="47">
        <f>E16/D16</f>
        <v>1</v>
      </c>
    </row>
    <row r="17" spans="1:6" x14ac:dyDescent="0.15">
      <c r="A17" s="48">
        <v>2</v>
      </c>
      <c r="B17" s="3" t="s">
        <v>134</v>
      </c>
      <c r="C17" s="45">
        <f>'Cumplimiento BPM'!E26</f>
        <v>0</v>
      </c>
      <c r="D17" s="45">
        <f>'Cumplimiento BPM'!D26</f>
        <v>75</v>
      </c>
      <c r="E17" s="49">
        <f t="shared" ref="E17:E25" si="0">D17-C17</f>
        <v>75</v>
      </c>
      <c r="F17" s="50">
        <f t="shared" ref="F17:F24" si="1">E17/D17</f>
        <v>1</v>
      </c>
    </row>
    <row r="18" spans="1:6" x14ac:dyDescent="0.15">
      <c r="A18" s="48">
        <v>3</v>
      </c>
      <c r="B18" s="51" t="s">
        <v>135</v>
      </c>
      <c r="C18" s="45">
        <f>'Cumplimiento BPM'!E40</f>
        <v>0</v>
      </c>
      <c r="D18" s="45">
        <f>'Cumplimiento BPM'!D40</f>
        <v>130</v>
      </c>
      <c r="E18" s="49">
        <f t="shared" si="0"/>
        <v>130</v>
      </c>
      <c r="F18" s="50">
        <f t="shared" si="1"/>
        <v>1</v>
      </c>
    </row>
    <row r="19" spans="1:6" x14ac:dyDescent="0.15">
      <c r="A19" s="48">
        <v>4</v>
      </c>
      <c r="B19" s="52" t="s">
        <v>136</v>
      </c>
      <c r="C19" s="45">
        <f>'Cumplimiento BPM'!E51</f>
        <v>0</v>
      </c>
      <c r="D19" s="45">
        <f>'Cumplimiento BPM'!D51</f>
        <v>74</v>
      </c>
      <c r="E19" s="49">
        <f t="shared" si="0"/>
        <v>74</v>
      </c>
      <c r="F19" s="50">
        <f t="shared" si="1"/>
        <v>1</v>
      </c>
    </row>
    <row r="20" spans="1:6" x14ac:dyDescent="0.15">
      <c r="A20" s="48">
        <v>5</v>
      </c>
      <c r="B20" s="51" t="s">
        <v>137</v>
      </c>
      <c r="C20" s="45">
        <f>'Cumplimiento BPM'!E62</f>
        <v>0</v>
      </c>
      <c r="D20" s="45">
        <f>'Cumplimiento BPM'!D62</f>
        <v>54</v>
      </c>
      <c r="E20" s="49">
        <f t="shared" si="0"/>
        <v>54</v>
      </c>
      <c r="F20" s="50">
        <f t="shared" si="1"/>
        <v>1</v>
      </c>
    </row>
    <row r="21" spans="1:6" x14ac:dyDescent="0.15">
      <c r="A21" s="48">
        <v>6</v>
      </c>
      <c r="B21" s="51" t="s">
        <v>138</v>
      </c>
      <c r="C21" s="45">
        <f>'Cumplimiento BPM'!E73</f>
        <v>0</v>
      </c>
      <c r="D21" s="45">
        <f>'Cumplimiento BPM'!D73</f>
        <v>70</v>
      </c>
      <c r="E21" s="49">
        <f t="shared" si="0"/>
        <v>70</v>
      </c>
      <c r="F21" s="50">
        <f t="shared" si="1"/>
        <v>1</v>
      </c>
    </row>
    <row r="22" spans="1:6" x14ac:dyDescent="0.15">
      <c r="A22" s="48">
        <v>7</v>
      </c>
      <c r="B22" s="51" t="s">
        <v>139</v>
      </c>
      <c r="C22" s="45">
        <f>'Cumplimiento BPM'!E73</f>
        <v>0</v>
      </c>
      <c r="D22" s="45">
        <f>'Cumplimiento BPM'!D86</f>
        <v>93</v>
      </c>
      <c r="E22" s="49">
        <f t="shared" si="0"/>
        <v>93</v>
      </c>
      <c r="F22" s="50">
        <f t="shared" si="1"/>
        <v>1</v>
      </c>
    </row>
    <row r="23" spans="1:6" x14ac:dyDescent="0.15">
      <c r="A23" s="48">
        <v>8</v>
      </c>
      <c r="B23" s="51" t="s">
        <v>140</v>
      </c>
      <c r="C23" s="45">
        <f>'Cumplimiento BPM'!E97</f>
        <v>0</v>
      </c>
      <c r="D23" s="45">
        <f>'Cumplimiento BPM'!D97</f>
        <v>58</v>
      </c>
      <c r="E23" s="49">
        <f t="shared" si="0"/>
        <v>58</v>
      </c>
      <c r="F23" s="50">
        <f t="shared" si="1"/>
        <v>1</v>
      </c>
    </row>
    <row r="24" spans="1:6" ht="14" thickBot="1" x14ac:dyDescent="0.2">
      <c r="A24" s="48">
        <v>9</v>
      </c>
      <c r="B24" s="51" t="s">
        <v>141</v>
      </c>
      <c r="C24" s="45">
        <f>'Cumplimiento BPM'!E113</f>
        <v>0</v>
      </c>
      <c r="D24" s="45">
        <f>'Cumplimiento BPM'!D113</f>
        <v>77</v>
      </c>
      <c r="E24" s="53">
        <f t="shared" si="0"/>
        <v>77</v>
      </c>
      <c r="F24" s="54">
        <f t="shared" si="1"/>
        <v>1</v>
      </c>
    </row>
    <row r="25" spans="1:6" ht="14" thickBot="1" x14ac:dyDescent="0.2">
      <c r="B25" s="55" t="s">
        <v>142</v>
      </c>
      <c r="C25" s="56">
        <f>SUM(C16:C24)</f>
        <v>0</v>
      </c>
      <c r="D25" s="57">
        <f>SUM(D16:D24)</f>
        <v>666</v>
      </c>
      <c r="E25" s="58">
        <f t="shared" si="0"/>
        <v>666</v>
      </c>
    </row>
    <row r="26" spans="1:6" ht="14" thickBot="1" x14ac:dyDescent="0.2">
      <c r="B26" s="55" t="s">
        <v>143</v>
      </c>
      <c r="C26" s="59">
        <f>C25/$D$25</f>
        <v>0</v>
      </c>
      <c r="D26" s="60"/>
      <c r="E26" s="61">
        <f>E25/$D$25</f>
        <v>1</v>
      </c>
      <c r="F26" s="62">
        <f>AVERAGE(F16:F24)</f>
        <v>1</v>
      </c>
    </row>
    <row r="45" spans="1:2" x14ac:dyDescent="0.15">
      <c r="A45" s="63" t="s">
        <v>144</v>
      </c>
      <c r="B45" s="14"/>
    </row>
  </sheetData>
  <mergeCells count="6">
    <mergeCell ref="A1:L1"/>
    <mergeCell ref="A9:L9"/>
    <mergeCell ref="A3:J3"/>
    <mergeCell ref="A4:K4"/>
    <mergeCell ref="A5:K5"/>
    <mergeCell ref="A2:K2"/>
  </mergeCells>
  <pageMargins left="0.7" right="0.7" top="0.75" bottom="0.75" header="0.3" footer="0.3"/>
  <pageSetup orientation="portrait" verticalDpi="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Cumplimiento BPM</vt:lpstr>
      <vt:lpstr>Reporte BPM</vt:lpstr>
      <vt:lpstr>'Cumplimiento BPM'!Área_de_impresión</vt:lpstr>
      <vt:lpstr>'Cumplimiento BPM'!Títulos_a_imprimir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JGPacheco</dc:creator>
  <cp:lastModifiedBy>Microsoft Office User</cp:lastModifiedBy>
  <dcterms:created xsi:type="dcterms:W3CDTF">2013-11-05T20:07:49Z</dcterms:created>
  <dcterms:modified xsi:type="dcterms:W3CDTF">2025-05-14T03:12:42Z</dcterms:modified>
</cp:coreProperties>
</file>